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m\Downloads\"/>
    </mc:Choice>
  </mc:AlternateContent>
  <xr:revisionPtr revIDLastSave="0" documentId="13_ncr:1_{08968AC4-BE76-4EFC-9129-4C22DA7048F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mparaison Options PSC" sheetId="3" state="hidden" r:id="rId1"/>
    <sheet name="Simulateur PSC Snec-CFTC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D30" i="4"/>
  <c r="C30" i="4"/>
  <c r="B20" i="4"/>
  <c r="B33" i="4" s="1"/>
  <c r="B22" i="4"/>
  <c r="B21" i="4"/>
  <c r="B23" i="4" l="1"/>
  <c r="B24" i="4"/>
  <c r="B34" i="4" s="1"/>
  <c r="B35" i="4" s="1"/>
  <c r="D33" i="4" l="1"/>
  <c r="E33" i="4"/>
  <c r="C33" i="4"/>
  <c r="C8" i="3"/>
  <c r="D8" i="3"/>
  <c r="E8" i="3"/>
  <c r="C13" i="3"/>
  <c r="D13" i="3"/>
  <c r="E13" i="3"/>
  <c r="B13" i="3"/>
  <c r="C18" i="3"/>
  <c r="D18" i="3"/>
  <c r="E16" i="3"/>
  <c r="D16" i="3"/>
  <c r="C16" i="3"/>
  <c r="E10" i="3"/>
  <c r="E11" i="3" s="1"/>
  <c r="E18" i="3"/>
  <c r="D10" i="3"/>
  <c r="C10" i="3"/>
  <c r="B10" i="3"/>
  <c r="B12" i="3" s="1"/>
  <c r="B8" i="3"/>
  <c r="B11" i="3" l="1"/>
  <c r="B19" i="3"/>
  <c r="E12" i="3"/>
  <c r="E19" i="3" s="1"/>
  <c r="E20" i="3" s="1"/>
  <c r="D12" i="3"/>
  <c r="D11" i="3"/>
  <c r="D19" i="3" s="1"/>
  <c r="D20" i="3" s="1"/>
  <c r="C11" i="3"/>
  <c r="C12" i="3"/>
  <c r="B25" i="4" l="1"/>
  <c r="C19" i="3"/>
  <c r="C20" i="3" s="1"/>
  <c r="E34" i="4" l="1"/>
  <c r="E8" i="4" s="1"/>
  <c r="D34" i="4"/>
  <c r="D8" i="4" s="1"/>
  <c r="C34" i="4"/>
  <c r="C8" i="4" s="1"/>
  <c r="B8" i="4"/>
  <c r="D35" i="4" l="1"/>
  <c r="E35" i="4"/>
  <c r="C35" i="4"/>
</calcChain>
</file>

<file path=xl/sharedStrings.xml><?xml version="1.0" encoding="utf-8"?>
<sst xmlns="http://schemas.openxmlformats.org/spreadsheetml/2006/main" count="474" uniqueCount="208">
  <si>
    <t>Panier de soins interministériel</t>
  </si>
  <si>
    <t>Option 1</t>
  </si>
  <si>
    <t>Option 2</t>
  </si>
  <si>
    <t>Option 3</t>
  </si>
  <si>
    <t xml:space="preserve">   Poste Soins courants</t>
  </si>
  <si>
    <t xml:space="preserve">     Frais de séjour - secteur conventionné</t>
  </si>
  <si>
    <t xml:space="preserve">   Poste Pharmacie</t>
  </si>
  <si>
    <t>100%FR</t>
  </si>
  <si>
    <t>Monture</t>
  </si>
  <si>
    <t>Verre unifocal sphérique</t>
  </si>
  <si>
    <t>50 € par an</t>
  </si>
  <si>
    <t>Verre multifocal ou progressif sphérique</t>
  </si>
  <si>
    <t>Verre multifocal ou progressif sphéro-cylindrique</t>
  </si>
  <si>
    <t>Chirugie Réfractive</t>
  </si>
  <si>
    <t>100 € par an</t>
  </si>
  <si>
    <t>400 € par an</t>
  </si>
  <si>
    <t xml:space="preserve">   Poste appareil auditif</t>
  </si>
  <si>
    <t xml:space="preserve">Piles, accessoires et réparation </t>
  </si>
  <si>
    <t xml:space="preserve">plus de 20 ans </t>
  </si>
  <si>
    <t xml:space="preserve">   Poste autre prothese</t>
  </si>
  <si>
    <t xml:space="preserve">   Poste cure thermale</t>
  </si>
  <si>
    <t>neant</t>
  </si>
  <si>
    <t xml:space="preserve">   Poste prestations annexes </t>
  </si>
  <si>
    <t>Contraception (homme ou femme), test de grossesse 80 € par an</t>
  </si>
  <si>
    <t>80 € par an</t>
  </si>
  <si>
    <t>Psychologue - forfait par bénéficiaire</t>
  </si>
  <si>
    <t>Protection périodique durable (Cup / culotte de règle / serviette hygienique</t>
  </si>
  <si>
    <t xml:space="preserve">Dispositif "Mon Psy" </t>
  </si>
  <si>
    <t xml:space="preserve">Allocation naissance </t>
  </si>
  <si>
    <t>120 € par an</t>
  </si>
  <si>
    <t>Verre sphero cylindrique</t>
  </si>
  <si>
    <t>5%PMSS</t>
  </si>
  <si>
    <t>150 € par an</t>
  </si>
  <si>
    <t>100% BR +1400 € par prothèse</t>
  </si>
  <si>
    <t>180 € par an</t>
  </si>
  <si>
    <t>15%PMSS</t>
  </si>
  <si>
    <t>offre PSC MASA 2025</t>
  </si>
  <si>
    <t>Vaccins, consultation diététique, bilan parodontal, ostéodensitométrie
osseuse, sevrage tabagique - forfait par bénéficiaire</t>
  </si>
  <si>
    <t xml:space="preserve">Amniocenthèse, Dépistage Prénatal Non Invasif 
Tout acte de prévention de l'arrêté du 8 juin 2006 </t>
  </si>
  <si>
    <t>183 € par acte
100% BR</t>
  </si>
  <si>
    <t>Médecine douce (Ostéopathe, chiropracteur, homéopathe, étiopathe, pédicure- podologue, acupuncteur, psychomotricien, sophrologue)
- forfait par bénéficiaire</t>
  </si>
  <si>
    <t>60 € par séance
max. 4 séances par an</t>
  </si>
  <si>
    <t>40 € la séance
max. 8 séances par an</t>
  </si>
  <si>
    <t>50 € par séance
max. 4 séances par an</t>
  </si>
  <si>
    <t>40 € par séance
max. 4 séances par an</t>
  </si>
  <si>
    <t>40 € la séance
max. 6 séances par an</t>
  </si>
  <si>
    <t>40 € par séance
max. 2 séances par an</t>
  </si>
  <si>
    <t>30 € la séance
max.4 séances par an</t>
  </si>
  <si>
    <t>Médicament reconnus comme irremplaçables et coûteux - prise en charge à 100% par la Ss</t>
  </si>
  <si>
    <t>Médicament à service médical rendu majeur ou important - prise en charge à 65% par la Ss</t>
  </si>
  <si>
    <t>Médicament à service médical rendu faible - prise en charge à 15% par la Ss</t>
  </si>
  <si>
    <t>Médicament à service médical modéré - prise en charge à 30% par la Ss</t>
  </si>
  <si>
    <t>Médicaments prescrits non remboursés (homéopathie, contraceptifs, test de grossesse)</t>
  </si>
  <si>
    <t>Prise en Charge integrale</t>
  </si>
  <si>
    <t>Soins et prothèses du panier 100% santé</t>
  </si>
  <si>
    <t>Soins conservateurs dentaires</t>
  </si>
  <si>
    <t xml:space="preserve">   Poste Dentaire</t>
  </si>
  <si>
    <t>Plafond dentaire</t>
  </si>
  <si>
    <t>1 500 € / an</t>
  </si>
  <si>
    <t>2 000 € / an</t>
  </si>
  <si>
    <t>3 500 € / an</t>
  </si>
  <si>
    <t xml:space="preserve">Soins et prothèses du panier libre </t>
  </si>
  <si>
    <t>soins et protheses du panier maitrisé</t>
  </si>
  <si>
    <t xml:space="preserve">Prothèses dentaires fixes - dent visible
Prothèses dentaires fixes - dent non visible </t>
  </si>
  <si>
    <t>Prothèses dentaires amovibles - dent visible
Prothèses dentaires amovibles -dent non visible</t>
  </si>
  <si>
    <t xml:space="preserve">     protheses provisoires
Inlay Core
Inlays onlays d'obturation</t>
  </si>
  <si>
    <t>Parodontologie prise en charge par la Sécurité sociale
Parodontologie non prise en charge par la Sécurité sociale</t>
  </si>
  <si>
    <t>300% BR
250% BR</t>
  </si>
  <si>
    <t>100% BR + 400 € / an
400€ / an</t>
  </si>
  <si>
    <t>Orthodontie remboursée par la sécurité sociale
Orthodontie non remboursée par la sécurité sociale</t>
  </si>
  <si>
    <t>250% BR
400€ par semestre</t>
  </si>
  <si>
    <t>550% BR
450% BR</t>
  </si>
  <si>
    <t>100% BR + 250 € / an
250€ / an</t>
  </si>
  <si>
    <t>450% BR
400% BR</t>
  </si>
  <si>
    <t>350% BR
300% BR</t>
  </si>
  <si>
    <t>100% BR + 150 € / an
150€ / an</t>
  </si>
  <si>
    <t>300% BR
200% BR
Néant</t>
  </si>
  <si>
    <t>100% BR
Néant</t>
  </si>
  <si>
    <t>500 € par implant
(limité à 2 par an)
200 € par couronne
(limité à 2 par an)</t>
  </si>
  <si>
    <t>Implant dentaire
Couronne sur implant</t>
  </si>
  <si>
    <t>800 €  par implant
300% BR</t>
  </si>
  <si>
    <t>1000 €  par implant
450% BR</t>
  </si>
  <si>
    <t>1200 €  par implant
850% BR</t>
  </si>
  <si>
    <t>Prothèses dentaires fixes (couronnes et bridges)
Prothèses dentaires amovibles
Prothèses dentaires provisoires
Inlay Core
Inlays onlays d'obturation</t>
  </si>
  <si>
    <t>375% BR
375% BR
375% BR
375% BR
150% BR</t>
  </si>
  <si>
    <t>Consultations / Visites de Généralistes, adhérent à l'OPTAM
Consultations / Visites de Généralistes, non adhérent à l'OPTAM</t>
  </si>
  <si>
    <t>Consultations / Visites de Spécialistes, adhérent à l'OPTAM
Consultations / Visites de Spécialistes, non adhérent à l'OPTAM</t>
  </si>
  <si>
    <t>Actes Techniques Médicaux, adhérent à l'OPTAM
Actes Techniques Médicaux, non adhérent à l'OPTAM</t>
  </si>
  <si>
    <t>Actes de Chirurgie, adhérent à l'OPTAM
Actes de Chirurgie, non adhérent à l'OPTAM</t>
  </si>
  <si>
    <t>Actes d'Imagerie Médicale, adhérent à l'OPTAM
Actes d'Imagerie Médicale, non adhérent à l'OPTAM</t>
  </si>
  <si>
    <t>Analyses Médicales et actes de biologie, adhérent à l'OPTAM
Analyses Médicales et actes de biologie, non adhérent à l'OPTAM</t>
  </si>
  <si>
    <t>Auxiliaires Médicaux _ hors masseurs kinésithérapeutes
Masseurs-kinésithérapeutes</t>
  </si>
  <si>
    <t>130% BR
100% BR</t>
  </si>
  <si>
    <t>100% BR
130% BR</t>
  </si>
  <si>
    <t>150% BR
130% BR</t>
  </si>
  <si>
    <t>110% BR
130% BR</t>
  </si>
  <si>
    <t>140% BR
110% BR</t>
  </si>
  <si>
    <t>180% BR
150% BR</t>
  </si>
  <si>
    <t>200% BR
160% BR</t>
  </si>
  <si>
    <t>125% BR
105% BR</t>
  </si>
  <si>
    <t>225% BR
200% BR</t>
  </si>
  <si>
    <t>300% BR
200% BR</t>
  </si>
  <si>
    <t>125% BR
125% BR</t>
  </si>
  <si>
    <t>125% BR
130% BR</t>
  </si>
  <si>
    <t>Honoraires médicaux et chirurgicaux, adhérent à l'OPTAM / OPTAM CO
Honoraires médicaux et chirurgicaux, non adhérent à l'OPTAM / OPTAM CO</t>
  </si>
  <si>
    <t>Forfait actes lourds
Forfait Journalier hospitalier</t>
  </si>
  <si>
    <t>Chambre particulière court séjour et maternité
Chambre particulière soins de suite
Chambre particulière psychiatrie
Chambre particulière en ambulatoire</t>
  </si>
  <si>
    <t>Frais accompagnant - établissement conventionné
Frais accompagnant - établissement non conventionné</t>
  </si>
  <si>
    <t>frais DE transport</t>
  </si>
  <si>
    <t>38,50€ / nuit
25€ / nuit</t>
  </si>
  <si>
    <t>38,50€ / nuit
40€ / nuit
45€ / nuit
25€ / nuit</t>
  </si>
  <si>
    <t>120€ / nuit
90€ / nuit
120€ / nuit
45€ / jour</t>
  </si>
  <si>
    <t>125% BR</t>
  </si>
  <si>
    <t>100% FR convenionné
100% BR sinon</t>
  </si>
  <si>
    <t>300% BR
200% BR</t>
  </si>
  <si>
    <t>200% BR
180% BR</t>
  </si>
  <si>
    <t>90€ / nuit
60€ / nuit
90€ / nuit
35€ / jour</t>
  </si>
  <si>
    <t>150% BR
130% BR</t>
  </si>
  <si>
    <t>60€ / nuit
45€ / nuit
60€ / nuit
35€ / jour</t>
  </si>
  <si>
    <t>BR : Base de Remboursement de la sécurité sociale</t>
  </si>
  <si>
    <t>FR : Frais Réels</t>
  </si>
  <si>
    <t>OPTAM : Option de Pratique Tarifaire Maîtrisé</t>
  </si>
  <si>
    <t>OPTAM CO : Option de Pratique Tarifaire Maîtrisé Chirurgie Obstétrique</t>
  </si>
  <si>
    <t>Poste Hospitalisation Médicale, Chirurgicale, Maternité</t>
  </si>
  <si>
    <t>Equipements à tarif libre</t>
  </si>
  <si>
    <t>Equipements du panier 100% santé</t>
  </si>
  <si>
    <t>Sphère de -6 à +6
Sphère &lt; 6 ou Sphère &gt; 6</t>
  </si>
  <si>
    <t>60 € par verre
110 € par verre</t>
  </si>
  <si>
    <t>Cylindre ≤ + 4, sphère de -6 à 0
Sphère &gt; 0 et (sphère + cylindre) ≤ + 6
Sphère &gt; 0 et (sphère + cylindre) &gt; + 6
Cylindre ≥ + 0,25, sphère &lt; -6
Cylindre &gt; + 4, sphère de -6 à 0</t>
  </si>
  <si>
    <t>60 € par verre
60 € par verre
110 € par verre
110 € par verre
110 € par verre</t>
  </si>
  <si>
    <t>80 € par verre
80 € par verre
175 € par verre
175 € par verre
175 € par verre</t>
  </si>
  <si>
    <t>100 € par verre
100 € par verre
220 € par verre
220 € par verre
220 € par verre</t>
  </si>
  <si>
    <t>150 € par verre
150 € par verre
275 € par verre
275 € par verre
275 € par verre</t>
  </si>
  <si>
    <t>Sphère de -4 à + 4
Sphère &lt; -4 ou &gt; + 4</t>
  </si>
  <si>
    <t>150 € par verre
200 € par verre</t>
  </si>
  <si>
    <t>Cylindre ≤ + 4, sphère de -8 à 0 
Sphère &gt; 0 et (sphère + cylindre) ≤ + 8
Cylindre &gt; + 4, sphère de -8 à 0
Sphère &gt; 0 et (sphère + cylindre) &gt; + 8
Cylindre ≥ + 0,25, sphère &lt; -8</t>
  </si>
  <si>
    <t>150 € par verre
150 € par verre
200 € par verre
200 € par verre
200 € par verre</t>
  </si>
  <si>
    <t>275 € par verre
275 € par verre
325 € par verre
325 € par verre
325 € par verre</t>
  </si>
  <si>
    <t>220 € par verre
220 € par verre
300 € par verre
300 € par verre
300 € par verre</t>
  </si>
  <si>
    <t>175 € par verre
175 € par verre
225 € par verre
225 € par verre
225 € par verre</t>
  </si>
  <si>
    <t>Autres prescriptions optique dont prismes</t>
  </si>
  <si>
    <t>Lentilles prises en charge par la Sécurité sociale
Lentilles non prises en charge par la Sécurité sociale</t>
  </si>
  <si>
    <t>100 € par an
100 € par an</t>
  </si>
  <si>
    <t>80 € par verre
175 € par verre</t>
  </si>
  <si>
    <t>100 € par verre
200 € par verre</t>
  </si>
  <si>
    <t>100 € par verre
220 € par verre</t>
  </si>
  <si>
    <t>175 € par verre
225 € par verre</t>
  </si>
  <si>
    <t>220 € par verre
275 € par verre</t>
  </si>
  <si>
    <t>275 € par verre
325 € par verre</t>
  </si>
  <si>
    <t>60 % BR + 175 € / an
175 € par an</t>
  </si>
  <si>
    <t>400 € par œil par an</t>
  </si>
  <si>
    <t>60% BR + 250 € / an
250 € par an</t>
  </si>
  <si>
    <t>600 € par œil par an</t>
  </si>
  <si>
    <t>500 € par œil par an</t>
  </si>
  <si>
    <t>60% BR + 350 € / an
350 € par an</t>
  </si>
  <si>
    <t>Prise en charge intégrale
800 € par prothèse</t>
  </si>
  <si>
    <t>Classe 1, équipement 100% santé
Classe 2, équipement à tarif libre</t>
  </si>
  <si>
    <t>Appareillage (petit et grand) dont semelles, orthèses et attèles
Prothèses médicales (hors aides auditives, optique et dentaire)</t>
  </si>
  <si>
    <t>Honoraires et frais de transport
Forfait</t>
  </si>
  <si>
    <t>100 % BR
Néant</t>
  </si>
  <si>
    <t>Moins de 20 ans et/ou atteint de cécité</t>
  </si>
  <si>
    <t>100% BR + 1400 € par prothèse</t>
  </si>
  <si>
    <t xml:space="preserve">
1400 € par prothèse</t>
  </si>
  <si>
    <t xml:space="preserve">
1200 € par prothèse</t>
  </si>
  <si>
    <t xml:space="preserve">
1000 € par prothèse</t>
  </si>
  <si>
    <t xml:space="preserve">   Poste optique</t>
  </si>
  <si>
    <t>Montant part employeur
50% de la cotisation d'équilibre</t>
  </si>
  <si>
    <t>Montant part fixe agent
20% de la cotisation d'équilibre</t>
  </si>
  <si>
    <t>Montant part variable solidaire
0,80% du salaire brut (plafond PMSS)</t>
  </si>
  <si>
    <t>Montant part additionnelle action sociale
2% de la part fixe + variable de l'agent</t>
  </si>
  <si>
    <t>Montant part additionnelle aide retraités
0,5% de la part fixe + variable de l'agent</t>
  </si>
  <si>
    <t>Salaire mensuel brut - Montants soumis aux cotisations CSG/CRDS</t>
  </si>
  <si>
    <t>Plafond Sécurité Sociale (PMSS</t>
  </si>
  <si>
    <t>Montant de la cotisation d'équilibre 2025</t>
  </si>
  <si>
    <t>Coût Options facultatives part employeur</t>
  </si>
  <si>
    <t>Coût Options facultatives part agent</t>
  </si>
  <si>
    <t>TOTAL COTISATION AGENT</t>
  </si>
  <si>
    <t>COÜT TOTAL MUTUELLE</t>
  </si>
  <si>
    <t>Tarification PSC MASA 2025
Pour 1 Agent 
(cas particuliers pour les ayants droit)</t>
  </si>
  <si>
    <t>TOTAL PARTICIPATION EMPLOYEUR</t>
  </si>
  <si>
    <t>COÜT DES OPTIONS</t>
  </si>
  <si>
    <t>COÜT DU PANIER DE SOINS HORS OPTIONS</t>
  </si>
  <si>
    <t>cOÜT DU PANIER DE SOIN HORS OPTIONS</t>
  </si>
  <si>
    <t>COÛT DU PANIER DE SOIN HORS OPTIONS</t>
  </si>
  <si>
    <t>Dont part employeur</t>
  </si>
  <si>
    <t>COÛT DES OPTIONS (Facultatif)</t>
  </si>
  <si>
    <t>COÛT DU PANIER DE SOINS HORS OPTIONS</t>
  </si>
  <si>
    <t>COÛT TOTAL COMPLÉMENTAIRE SANTÉ (Pour 1 agent hors ayant droit)</t>
  </si>
  <si>
    <t>Montant fixe</t>
  </si>
  <si>
    <t>Plafond Sécurité Sociale (PMSS) en 2025</t>
  </si>
  <si>
    <t>COÛT TOTAL MUTUELLE</t>
  </si>
  <si>
    <t>PARTICIPATION EMPLOYEUR</t>
  </si>
  <si>
    <t>COTISATION AGENT</t>
  </si>
  <si>
    <t>Hors options</t>
  </si>
  <si>
    <t>avec l'option 1</t>
  </si>
  <si>
    <t>avec l'option 2</t>
  </si>
  <si>
    <t>avec l'option 3</t>
  </si>
  <si>
    <t>Coût du panier de soins pour l'agent
 (hors ayant droit)</t>
  </si>
  <si>
    <t xml:space="preserve">Le Snec-CFTC vous propose ce calculateur pour estimer, à titre indicatif, le coût de votre Protection sociale complémentaire obligatoire au MASA.  Pour toutes questions contactez vos référents Snec-CFTC régionaux. </t>
  </si>
  <si>
    <t>Contactez les référents régionaux Snec-CFTC</t>
  </si>
  <si>
    <t>Informations et résultats donnés à titre indicatif en fonction des informations connues au jour de la création de cette version.</t>
  </si>
  <si>
    <t>Complétez simplement la case ci-contre pour évaluer à titre indicatif  le coût de votre PSC
 Indiquez votre rémunération brute mensuelle soumise aux cotisations CSG/CRDS.</t>
  </si>
  <si>
    <t>Voir  le détail des prestations ici</t>
  </si>
  <si>
    <t>Voir  le détail des calculs ici</t>
  </si>
  <si>
    <t>MÉCANISME DE "SOLIDARITÉ"
Montants variables d'un mois sur l'autre en fonction de la rémunération</t>
  </si>
  <si>
    <t>DÉTAIL DES PRESTATIONS</t>
  </si>
  <si>
    <t xml:space="preserve"> </t>
  </si>
  <si>
    <t>DÉTAIL DES CALCULS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</si>
</sst>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#,##0.00\ &quot;€&quot;_);[Red]\(#,##0.00\ &quot;€&quot;\)"/>
    <numFmt numFmtId="165" formatCode="#,##0.00&quot; € / an  &quot;"/>
    <numFmt numFmtId="166" formatCode="#,##0.00&quot; € / nuit  &quot;"/>
    <numFmt numFmtId="167" formatCode="0%&quot; BR   &quot;"/>
    <numFmt numFmtId="168" formatCode="#,##0.00&quot; €   par mois   &quot;"/>
    <numFmt numFmtId="169" formatCode="0&quot;% BR   &quot;"/>
    <numFmt numFmtId="170" formatCode="#,##0&quot; € / nuit   &quot;"/>
    <numFmt numFmtId="171" formatCode="#,##0&quot; € / prothèse  &quot;"/>
    <numFmt numFmtId="172" formatCode="#,##0&quot; € / an  &quot;"/>
    <numFmt numFmtId="173" formatCode="#,##0.00\ _€"/>
    <numFmt numFmtId="174" formatCode="#,##0.00\ &quot;€&quot;"/>
  </numFmts>
  <fonts count="32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6"/>
      <color theme="1"/>
      <name val="Calibri (Corps)"/>
    </font>
    <font>
      <sz val="10"/>
      <color rgb="FF0F3F93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i/>
      <sz val="16"/>
      <color theme="1"/>
      <name val="Calibri"/>
      <family val="2"/>
      <scheme val="minor"/>
    </font>
    <font>
      <u/>
      <sz val="10"/>
      <color rgb="FF0F3F93"/>
      <name val="Calibri"/>
      <family val="2"/>
      <scheme val="minor"/>
    </font>
    <font>
      <b/>
      <i/>
      <sz val="14"/>
      <color rgb="FF0F3F93"/>
      <name val="Calibri"/>
      <family val="2"/>
      <scheme val="minor"/>
    </font>
    <font>
      <b/>
      <sz val="16"/>
      <color rgb="FFEA4F70"/>
      <name val="Calibri"/>
      <family val="2"/>
      <scheme val="minor"/>
    </font>
    <font>
      <b/>
      <sz val="14"/>
      <color rgb="FF0F3F93"/>
      <name val="Calibri"/>
      <family val="2"/>
      <scheme val="minor"/>
    </font>
    <font>
      <sz val="14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rgb="FFFBBB1D"/>
        <bgColor indexed="64"/>
      </patternFill>
    </fill>
    <fill>
      <patternFill patternType="solid">
        <fgColor rgb="FF20B29E"/>
        <bgColor indexed="64"/>
      </patternFill>
    </fill>
    <fill>
      <patternFill patternType="solid">
        <fgColor rgb="FFEA4F70"/>
        <bgColor indexed="64"/>
      </patternFill>
    </fill>
    <fill>
      <patternFill patternType="solid">
        <fgColor rgb="FF0F3F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gradientFill>
        <stop position="0">
          <color rgb="FFF7BBC8"/>
        </stop>
        <stop position="1">
          <color rgb="FFEA4F70"/>
        </stop>
      </gradientFill>
    </fill>
    <fill>
      <gradientFill degree="90">
        <stop position="0">
          <color rgb="FFFBBB1D"/>
        </stop>
        <stop position="1">
          <color theme="0"/>
        </stop>
      </gradientFill>
    </fill>
    <fill>
      <gradientFill degree="90">
        <stop position="0">
          <color rgb="FFFBBB1D"/>
        </stop>
        <stop position="0.5">
          <color theme="0"/>
        </stop>
        <stop position="1">
          <color rgb="FFFBBB1D"/>
        </stop>
      </gradientFill>
    </fill>
    <fill>
      <gradientFill degree="270">
        <stop position="0">
          <color rgb="FFFBBB1D"/>
        </stop>
        <stop position="1">
          <color theme="0"/>
        </stop>
      </gradientFill>
    </fill>
    <fill>
      <patternFill patternType="solid">
        <fgColor theme="0"/>
        <bgColor auto="1"/>
      </patternFill>
    </fill>
    <fill>
      <gradientFill type="path">
        <stop position="0">
          <color rgb="FFEA4F7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20B29E"/>
        </stop>
      </gradientFill>
    </fill>
    <fill>
      <gradientFill degree="90">
        <stop position="0">
          <color theme="0"/>
        </stop>
        <stop position="1">
          <color rgb="FF20B29E"/>
        </stop>
      </gradient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 style="medium">
        <color rgb="FFEA4F70"/>
      </left>
      <right/>
      <top/>
      <bottom/>
      <diagonal/>
    </border>
    <border>
      <left/>
      <right style="medium">
        <color rgb="FFEA4F70"/>
      </right>
      <top/>
      <bottom/>
      <diagonal/>
    </border>
    <border>
      <left style="medium">
        <color rgb="FFEA4F7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EA4F70"/>
      </right>
      <top style="thin">
        <color indexed="64"/>
      </top>
      <bottom style="thin">
        <color indexed="64"/>
      </bottom>
      <diagonal/>
    </border>
    <border>
      <left style="medium">
        <color rgb="FFEA4F70"/>
      </left>
      <right style="thin">
        <color indexed="64"/>
      </right>
      <top/>
      <bottom style="medium">
        <color rgb="FFEA4F7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EA4F70"/>
      </bottom>
      <diagonal/>
    </border>
    <border>
      <left style="thin">
        <color indexed="64"/>
      </left>
      <right style="medium">
        <color rgb="FFEA4F70"/>
      </right>
      <top style="thin">
        <color indexed="64"/>
      </top>
      <bottom style="medium">
        <color rgb="FFEA4F70"/>
      </bottom>
      <diagonal/>
    </border>
    <border>
      <left/>
      <right style="thick">
        <color rgb="FF0F3F93"/>
      </right>
      <top/>
      <bottom/>
      <diagonal/>
    </border>
    <border>
      <left style="medium">
        <color rgb="FFEA4F7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EA4F70"/>
      </right>
      <top/>
      <bottom style="medium">
        <color indexed="64"/>
      </bottom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5" borderId="21" applyNumberFormat="0" applyAlignment="0" applyProtection="0"/>
  </cellStyleXfs>
  <cellXfs count="258">
    <xf numFmtId="0" fontId="0" fillId="0" borderId="0" xfId="0"/>
    <xf numFmtId="0" fontId="0" fillId="2" borderId="0" xfId="0" applyFill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70" fontId="1" fillId="6" borderId="1" xfId="0" applyNumberFormat="1" applyFont="1" applyFill="1" applyBorder="1" applyAlignment="1">
      <alignment horizontal="center" vertical="center" wrapText="1"/>
    </xf>
    <xf numFmtId="170" fontId="1" fillId="7" borderId="1" xfId="0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/>
    </xf>
    <xf numFmtId="169" fontId="1" fillId="5" borderId="1" xfId="0" applyNumberFormat="1" applyFont="1" applyFill="1" applyBorder="1" applyAlignment="1">
      <alignment horizontal="center" vertical="center"/>
    </xf>
    <xf numFmtId="169" fontId="1" fillId="7" borderId="16" xfId="0" applyNumberFormat="1" applyFont="1" applyFill="1" applyBorder="1" applyAlignment="1">
      <alignment horizontal="center" vertical="center"/>
    </xf>
    <xf numFmtId="169" fontId="1" fillId="7" borderId="1" xfId="0" applyNumberFormat="1" applyFont="1" applyFill="1" applyBorder="1" applyAlignment="1">
      <alignment horizontal="center" vertical="center"/>
    </xf>
    <xf numFmtId="171" fontId="1" fillId="5" borderId="1" xfId="0" applyNumberFormat="1" applyFont="1" applyFill="1" applyBorder="1" applyAlignment="1">
      <alignment horizontal="center" vertical="center" wrapText="1"/>
    </xf>
    <xf numFmtId="171" fontId="1" fillId="6" borderId="1" xfId="0" applyNumberFormat="1" applyFont="1" applyFill="1" applyBorder="1" applyAlignment="1">
      <alignment horizontal="center" vertical="center" wrapText="1"/>
    </xf>
    <xf numFmtId="171" fontId="1" fillId="7" borderId="1" xfId="0" applyNumberFormat="1" applyFont="1" applyFill="1" applyBorder="1" applyAlignment="1">
      <alignment horizontal="center" vertical="center" wrapText="1"/>
    </xf>
    <xf numFmtId="168" fontId="1" fillId="5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69" fontId="1" fillId="5" borderId="1" xfId="0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 wrapText="1"/>
    </xf>
    <xf numFmtId="169" fontId="1" fillId="7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70" fontId="1" fillId="2" borderId="1" xfId="0" applyNumberFormat="1" applyFont="1" applyFill="1" applyBorder="1" applyAlignment="1">
      <alignment horizontal="center" vertical="center" wrapText="1"/>
    </xf>
    <xf numFmtId="170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2" fontId="1" fillId="2" borderId="1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9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2" fontId="0" fillId="3" borderId="18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right" vertical="center"/>
    </xf>
    <xf numFmtId="0" fontId="3" fillId="0" borderId="0" xfId="0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/>
    </xf>
    <xf numFmtId="0" fontId="19" fillId="0" borderId="0" xfId="6" applyFont="1" applyFill="1" applyBorder="1" applyAlignment="1" applyProtection="1">
      <alignment horizontal="center" vertical="center" wrapText="1"/>
      <protection hidden="1"/>
    </xf>
    <xf numFmtId="0" fontId="21" fillId="2" borderId="0" xfId="2" applyFont="1" applyFill="1" applyBorder="1" applyAlignment="1" applyProtection="1">
      <alignment horizontal="center" vertical="center" wrapText="1"/>
      <protection hidden="1"/>
    </xf>
    <xf numFmtId="0" fontId="23" fillId="20" borderId="0" xfId="5" applyFont="1" applyFill="1" applyBorder="1" applyAlignment="1" applyProtection="1">
      <alignment wrapText="1"/>
      <protection hidden="1"/>
    </xf>
    <xf numFmtId="0" fontId="23" fillId="20" borderId="0" xfId="5" applyFont="1" applyFill="1" applyBorder="1" applyAlignment="1" applyProtection="1">
      <alignment vertical="center" wrapText="1"/>
      <protection hidden="1"/>
    </xf>
    <xf numFmtId="0" fontId="23" fillId="0" borderId="0" xfId="5" applyFont="1" applyFill="1" applyBorder="1" applyAlignment="1" applyProtection="1">
      <alignment horizontal="center" wrapText="1"/>
      <protection hidden="1"/>
    </xf>
    <xf numFmtId="0" fontId="4" fillId="2" borderId="0" xfId="6" applyFont="1" applyFill="1" applyBorder="1" applyAlignment="1" applyProtection="1">
      <alignment horizontal="center" vertical="center" wrapText="1"/>
      <protection hidden="1"/>
    </xf>
    <xf numFmtId="0" fontId="4" fillId="8" borderId="1" xfId="0" applyFont="1" applyFill="1" applyBorder="1" applyAlignment="1" applyProtection="1">
      <alignment horizontal="center" vertical="center" wrapText="1"/>
      <protection hidden="1"/>
    </xf>
    <xf numFmtId="0" fontId="1" fillId="9" borderId="13" xfId="0" applyFont="1" applyFill="1" applyBorder="1" applyAlignment="1" applyProtection="1">
      <alignment vertical="center" wrapText="1"/>
      <protection hidden="1"/>
    </xf>
    <xf numFmtId="0" fontId="1" fillId="10" borderId="17" xfId="0" applyFont="1" applyFill="1" applyBorder="1" applyAlignment="1" applyProtection="1">
      <alignment horizontal="center" vertical="center" wrapText="1"/>
      <protection hidden="1"/>
    </xf>
    <xf numFmtId="0" fontId="1" fillId="10" borderId="18" xfId="0" applyFont="1" applyFill="1" applyBorder="1" applyAlignment="1" applyProtection="1">
      <alignment horizontal="center" vertical="center" wrapText="1"/>
      <protection hidden="1"/>
    </xf>
    <xf numFmtId="0" fontId="1" fillId="11" borderId="19" xfId="0" applyFont="1" applyFill="1" applyBorder="1" applyAlignment="1" applyProtection="1">
      <alignment horizontal="center" vertical="center" wrapText="1"/>
      <protection hidden="1"/>
    </xf>
    <xf numFmtId="0" fontId="1" fillId="11" borderId="18" xfId="0" applyFont="1" applyFill="1" applyBorder="1" applyAlignment="1" applyProtection="1">
      <alignment horizontal="center" vertical="center" wrapText="1"/>
      <protection hidden="1"/>
    </xf>
    <xf numFmtId="0" fontId="1" fillId="12" borderId="0" xfId="0" applyFont="1" applyFill="1" applyAlignment="1" applyProtection="1">
      <alignment horizontal="center" vertical="center" wrapText="1"/>
      <protection hidden="1"/>
    </xf>
    <xf numFmtId="0" fontId="22" fillId="0" borderId="20" xfId="0" applyFont="1" applyBorder="1" applyAlignment="1" applyProtection="1">
      <alignment horizontal="center" vertical="center" wrapText="1"/>
      <protection hidden="1"/>
    </xf>
    <xf numFmtId="164" fontId="4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164" fontId="4" fillId="8" borderId="0" xfId="0" applyNumberFormat="1" applyFont="1" applyFill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167" fontId="1" fillId="5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16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9" fontId="1" fillId="5" borderId="1" xfId="0" applyNumberFormat="1" applyFont="1" applyFill="1" applyBorder="1" applyAlignment="1" applyProtection="1">
      <alignment horizontal="center" vertical="center" wrapText="1"/>
      <protection hidden="1"/>
    </xf>
    <xf numFmtId="167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9" borderId="1" xfId="0" applyFont="1" applyFill="1" applyBorder="1" applyAlignment="1" applyProtection="1">
      <alignment horizontal="center" vertical="center" wrapText="1"/>
      <protection hidden="1"/>
    </xf>
    <xf numFmtId="16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7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70" fontId="1" fillId="5" borderId="1" xfId="0" applyNumberFormat="1" applyFont="1" applyFill="1" applyBorder="1" applyAlignment="1" applyProtection="1">
      <alignment horizontal="center" vertical="center" wrapText="1"/>
      <protection hidden="1"/>
    </xf>
    <xf numFmtId="170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170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9" borderId="15" xfId="0" applyFont="1" applyFill="1" applyBorder="1" applyAlignment="1" applyProtection="1">
      <alignment horizontal="center" vertical="center" wrapText="1"/>
      <protection hidden="1"/>
    </xf>
    <xf numFmtId="17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71" fontId="1" fillId="5" borderId="1" xfId="0" applyNumberFormat="1" applyFont="1" applyFill="1" applyBorder="1" applyAlignment="1" applyProtection="1">
      <alignment horizontal="center" vertical="center" wrapText="1"/>
      <protection hidden="1"/>
    </xf>
    <xf numFmtId="171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171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68" fontId="1" fillId="5" borderId="1" xfId="0" applyNumberFormat="1" applyFont="1" applyFill="1" applyBorder="1" applyAlignment="1" applyProtection="1">
      <alignment horizontal="center" vertical="center" wrapText="1"/>
      <protection hidden="1"/>
    </xf>
    <xf numFmtId="168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168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169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169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5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wrapText="1"/>
      <protection hidden="1"/>
    </xf>
    <xf numFmtId="0" fontId="12" fillId="17" borderId="23" xfId="0" applyFont="1" applyFill="1" applyBorder="1" applyAlignment="1" applyProtection="1">
      <alignment wrapText="1"/>
      <protection hidden="1"/>
    </xf>
    <xf numFmtId="174" fontId="12" fillId="17" borderId="0" xfId="0" applyNumberFormat="1" applyFont="1" applyFill="1" applyAlignment="1" applyProtection="1">
      <alignment wrapText="1"/>
      <protection hidden="1"/>
    </xf>
    <xf numFmtId="0" fontId="22" fillId="17" borderId="0" xfId="0" applyFont="1" applyFill="1" applyAlignment="1" applyProtection="1">
      <alignment wrapText="1"/>
      <protection hidden="1"/>
    </xf>
    <xf numFmtId="0" fontId="22" fillId="17" borderId="24" xfId="0" applyFont="1" applyFill="1" applyBorder="1" applyAlignment="1" applyProtection="1">
      <alignment wrapText="1"/>
      <protection hidden="1"/>
    </xf>
    <xf numFmtId="164" fontId="12" fillId="17" borderId="0" xfId="0" applyNumberFormat="1" applyFont="1" applyFill="1" applyAlignment="1" applyProtection="1">
      <alignment wrapText="1"/>
      <protection hidden="1"/>
    </xf>
    <xf numFmtId="0" fontId="22" fillId="0" borderId="0" xfId="0" applyFont="1" applyAlignment="1" applyProtection="1">
      <alignment horizontal="center" wrapText="1"/>
      <protection hidden="1"/>
    </xf>
    <xf numFmtId="0" fontId="12" fillId="0" borderId="0" xfId="0" applyFont="1" applyAlignment="1" applyProtection="1">
      <alignment wrapText="1"/>
      <protection hidden="1"/>
    </xf>
    <xf numFmtId="164" fontId="12" fillId="2" borderId="0" xfId="0" applyNumberFormat="1" applyFont="1" applyFill="1" applyAlignment="1" applyProtection="1">
      <alignment wrapText="1"/>
      <protection hidden="1"/>
    </xf>
    <xf numFmtId="0" fontId="22" fillId="2" borderId="0" xfId="0" applyFont="1" applyFill="1" applyAlignment="1" applyProtection="1">
      <alignment wrapText="1"/>
      <protection hidden="1"/>
    </xf>
    <xf numFmtId="0" fontId="23" fillId="0" borderId="0" xfId="5" applyFont="1" applyAlignment="1" applyProtection="1">
      <alignment horizontal="left" wrapText="1"/>
      <protection hidden="1"/>
    </xf>
    <xf numFmtId="0" fontId="22" fillId="0" borderId="30" xfId="0" applyFont="1" applyBorder="1" applyAlignment="1" applyProtection="1">
      <alignment wrapText="1"/>
      <protection hidden="1"/>
    </xf>
    <xf numFmtId="0" fontId="12" fillId="0" borderId="0" xfId="0" applyFont="1" applyAlignment="1" applyProtection="1">
      <alignment horizontal="right" wrapText="1"/>
      <protection hidden="1"/>
    </xf>
    <xf numFmtId="164" fontId="13" fillId="2" borderId="0" xfId="0" applyNumberFormat="1" applyFont="1" applyFill="1" applyAlignment="1" applyProtection="1">
      <alignment wrapText="1"/>
      <protection hidden="1"/>
    </xf>
    <xf numFmtId="0" fontId="24" fillId="2" borderId="0" xfId="0" applyFont="1" applyFill="1" applyAlignment="1" applyProtection="1">
      <alignment wrapText="1"/>
      <protection hidden="1"/>
    </xf>
    <xf numFmtId="0" fontId="24" fillId="0" borderId="0" xfId="0" applyFont="1" applyAlignment="1" applyProtection="1">
      <alignment wrapText="1"/>
      <protection hidden="1"/>
    </xf>
    <xf numFmtId="0" fontId="22" fillId="2" borderId="10" xfId="0" applyFont="1" applyFill="1" applyBorder="1" applyAlignment="1" applyProtection="1">
      <alignment wrapText="1"/>
      <protection hidden="1"/>
    </xf>
    <xf numFmtId="174" fontId="1" fillId="10" borderId="19" xfId="0" applyNumberFormat="1" applyFont="1" applyFill="1" applyBorder="1" applyAlignment="1" applyProtection="1">
      <alignment horizontal="center" vertical="center" wrapText="1"/>
      <protection hidden="1"/>
    </xf>
    <xf numFmtId="174" fontId="1" fillId="11" borderId="18" xfId="0" applyNumberFormat="1" applyFont="1" applyFill="1" applyBorder="1" applyAlignment="1" applyProtection="1">
      <alignment horizontal="center" vertical="center" wrapText="1"/>
      <protection hidden="1"/>
    </xf>
    <xf numFmtId="174" fontId="1" fillId="12" borderId="19" xfId="0" applyNumberFormat="1" applyFont="1" applyFill="1" applyBorder="1" applyAlignment="1" applyProtection="1">
      <alignment horizontal="center" vertical="center" wrapText="1"/>
      <protection hidden="1"/>
    </xf>
    <xf numFmtId="2" fontId="22" fillId="0" borderId="20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174" fontId="1" fillId="5" borderId="0" xfId="0" applyNumberFormat="1" applyFont="1" applyFill="1" applyAlignment="1" applyProtection="1">
      <alignment horizontal="center" vertical="center" wrapText="1"/>
      <protection hidden="1"/>
    </xf>
    <xf numFmtId="174" fontId="1" fillId="6" borderId="0" xfId="0" applyNumberFormat="1" applyFont="1" applyFill="1" applyAlignment="1" applyProtection="1">
      <alignment horizontal="center" vertical="center" wrapText="1"/>
      <protection hidden="1"/>
    </xf>
    <xf numFmtId="174" fontId="1" fillId="7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174" fontId="1" fillId="5" borderId="0" xfId="0" applyNumberFormat="1" applyFont="1" applyFill="1" applyAlignment="1" applyProtection="1">
      <alignment horizontal="center" wrapText="1"/>
      <protection hidden="1"/>
    </xf>
    <xf numFmtId="174" fontId="1" fillId="6" borderId="0" xfId="0" applyNumberFormat="1" applyFont="1" applyFill="1" applyAlignment="1" applyProtection="1">
      <alignment horizontal="center" wrapText="1"/>
      <protection hidden="1"/>
    </xf>
    <xf numFmtId="174" fontId="1" fillId="7" borderId="0" xfId="0" applyNumberFormat="1" applyFont="1" applyFill="1" applyAlignment="1" applyProtection="1">
      <alignment horizont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wrapText="1"/>
      <protection hidden="1"/>
    </xf>
    <xf numFmtId="174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4" fillId="8" borderId="2" xfId="0" applyFont="1" applyFill="1" applyBorder="1" applyAlignment="1" applyProtection="1">
      <alignment horizontal="center" vertical="center" wrapText="1"/>
      <protection hidden="1"/>
    </xf>
    <xf numFmtId="0" fontId="4" fillId="8" borderId="3" xfId="0" applyFont="1" applyFill="1" applyBorder="1" applyAlignment="1" applyProtection="1">
      <alignment horizontal="center" vertical="center" wrapText="1"/>
      <protection hidden="1"/>
    </xf>
    <xf numFmtId="166" fontId="1" fillId="5" borderId="1" xfId="0" applyNumberFormat="1" applyFont="1" applyFill="1" applyBorder="1" applyAlignment="1" applyProtection="1">
      <alignment horizontal="center" vertical="center" wrapText="1"/>
      <protection hidden="1"/>
    </xf>
    <xf numFmtId="172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9" borderId="5" xfId="0" applyFont="1" applyFill="1" applyBorder="1" applyAlignment="1" applyProtection="1">
      <alignment horizontal="center" vertical="center" wrapText="1"/>
      <protection hidden="1"/>
    </xf>
    <xf numFmtId="169" fontId="1" fillId="7" borderId="16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169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174" fontId="28" fillId="21" borderId="33" xfId="4" applyNumberFormat="1" applyFont="1" applyFill="1" applyBorder="1" applyAlignment="1" applyProtection="1">
      <alignment horizontal="center" vertical="center" wrapText="1"/>
      <protection locked="0" hidden="1"/>
    </xf>
    <xf numFmtId="0" fontId="30" fillId="19" borderId="1" xfId="0" applyFont="1" applyFill="1" applyBorder="1" applyAlignment="1" applyProtection="1">
      <alignment horizontal="center" vertical="center" wrapText="1"/>
      <protection hidden="1"/>
    </xf>
    <xf numFmtId="0" fontId="30" fillId="19" borderId="26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wrapText="1"/>
      <protection hidden="1"/>
    </xf>
    <xf numFmtId="0" fontId="31" fillId="0" borderId="0" xfId="0" applyFont="1" applyAlignment="1" applyProtection="1">
      <alignment horizontal="center" wrapText="1"/>
      <protection hidden="1"/>
    </xf>
    <xf numFmtId="174" fontId="30" fillId="17" borderId="28" xfId="1" applyNumberFormat="1" applyFont="1" applyFill="1" applyBorder="1" applyAlignment="1" applyProtection="1">
      <alignment horizontal="center" wrapText="1"/>
      <protection hidden="1"/>
    </xf>
    <xf numFmtId="174" fontId="30" fillId="17" borderId="28" xfId="1" applyNumberFormat="1" applyFont="1" applyFill="1" applyBorder="1" applyAlignment="1" applyProtection="1">
      <alignment horizontal="center" vertical="center" wrapText="1"/>
      <protection hidden="1"/>
    </xf>
    <xf numFmtId="174" fontId="30" fillId="17" borderId="29" xfId="1" applyNumberFormat="1" applyFont="1" applyFill="1" applyBorder="1" applyAlignment="1" applyProtection="1">
      <alignment horizontal="center" vertical="center" wrapText="1"/>
      <protection hidden="1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9" fontId="1" fillId="2" borderId="2" xfId="0" applyNumberFormat="1" applyFont="1" applyFill="1" applyBorder="1" applyAlignment="1">
      <alignment horizontal="center" vertical="center"/>
    </xf>
    <xf numFmtId="169" fontId="1" fillId="2" borderId="3" xfId="0" applyNumberFormat="1" applyFont="1" applyFill="1" applyBorder="1" applyAlignment="1">
      <alignment horizontal="center" vertical="center"/>
    </xf>
    <xf numFmtId="169" fontId="1" fillId="2" borderId="4" xfId="0" applyNumberFormat="1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 applyProtection="1">
      <alignment horizontal="center" vertical="center" wrapText="1"/>
      <protection hidden="1"/>
    </xf>
    <xf numFmtId="0" fontId="25" fillId="8" borderId="2" xfId="0" applyFont="1" applyFill="1" applyBorder="1" applyAlignment="1" applyProtection="1">
      <alignment horizontal="center" vertical="center" wrapText="1"/>
      <protection hidden="1"/>
    </xf>
    <xf numFmtId="0" fontId="25" fillId="8" borderId="3" xfId="0" applyFont="1" applyFill="1" applyBorder="1" applyAlignment="1" applyProtection="1">
      <alignment horizontal="center" vertical="center" wrapText="1"/>
      <protection hidden="1"/>
    </xf>
    <xf numFmtId="0" fontId="25" fillId="8" borderId="4" xfId="0" applyFont="1" applyFill="1" applyBorder="1" applyAlignment="1" applyProtection="1">
      <alignment horizontal="center" vertical="center" wrapText="1"/>
      <protection hidden="1"/>
    </xf>
    <xf numFmtId="0" fontId="4" fillId="8" borderId="13" xfId="0" applyFont="1" applyFill="1" applyBorder="1" applyAlignment="1" applyProtection="1">
      <alignment horizontal="center" vertical="center" wrapText="1"/>
      <protection hidden="1"/>
    </xf>
    <xf numFmtId="0" fontId="4" fillId="8" borderId="10" xfId="0" applyFont="1" applyFill="1" applyBorder="1" applyAlignment="1" applyProtection="1">
      <alignment horizontal="center" vertical="center" wrapText="1"/>
      <protection hidden="1"/>
    </xf>
    <xf numFmtId="169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69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169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165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165" fontId="1" fillId="2" borderId="7" xfId="0" applyNumberFormat="1" applyFont="1" applyFill="1" applyBorder="1" applyAlignment="1" applyProtection="1">
      <alignment horizontal="center" vertical="center" wrapText="1"/>
      <protection hidden="1"/>
    </xf>
    <xf numFmtId="165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9" borderId="12" xfId="0" applyFont="1" applyFill="1" applyBorder="1" applyAlignment="1" applyProtection="1">
      <alignment horizontal="center" vertical="center" wrapText="1"/>
      <protection hidden="1"/>
    </xf>
    <xf numFmtId="0" fontId="5" fillId="9" borderId="13" xfId="0" applyFont="1" applyFill="1" applyBorder="1" applyAlignment="1" applyProtection="1">
      <alignment horizontal="center" vertical="center" wrapText="1"/>
      <protection hidden="1"/>
    </xf>
    <xf numFmtId="0" fontId="5" fillId="9" borderId="14" xfId="0" applyFont="1" applyFill="1" applyBorder="1" applyAlignment="1" applyProtection="1">
      <alignment horizontal="center" vertical="center" wrapText="1"/>
      <protection hidden="1"/>
    </xf>
    <xf numFmtId="0" fontId="1" fillId="9" borderId="9" xfId="0" applyFont="1" applyFill="1" applyBorder="1" applyAlignment="1" applyProtection="1">
      <alignment horizontal="center" vertical="center" wrapText="1"/>
      <protection hidden="1"/>
    </xf>
    <xf numFmtId="0" fontId="1" fillId="9" borderId="10" xfId="0" applyFont="1" applyFill="1" applyBorder="1" applyAlignment="1" applyProtection="1">
      <alignment horizontal="center" vertical="center" wrapText="1"/>
      <protection hidden="1"/>
    </xf>
    <xf numFmtId="0" fontId="1" fillId="9" borderId="11" xfId="0" applyFont="1" applyFill="1" applyBorder="1" applyAlignment="1" applyProtection="1">
      <alignment horizontal="center" vertical="center" wrapText="1"/>
      <protection hidden="1"/>
    </xf>
    <xf numFmtId="165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65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165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8" borderId="2" xfId="0" applyFont="1" applyFill="1" applyBorder="1" applyAlignment="1" applyProtection="1">
      <alignment horizontal="center" vertical="center" wrapText="1"/>
      <protection hidden="1"/>
    </xf>
    <xf numFmtId="0" fontId="4" fillId="8" borderId="3" xfId="0" applyFont="1" applyFill="1" applyBorder="1" applyAlignment="1" applyProtection="1">
      <alignment horizontal="center" vertical="center" wrapText="1"/>
      <protection hidden="1"/>
    </xf>
    <xf numFmtId="0" fontId="4" fillId="8" borderId="4" xfId="0" applyFont="1" applyFill="1" applyBorder="1" applyAlignment="1" applyProtection="1">
      <alignment horizontal="center" vertical="center" wrapText="1"/>
      <protection hidden="1"/>
    </xf>
    <xf numFmtId="0" fontId="5" fillId="9" borderId="2" xfId="0" applyFont="1" applyFill="1" applyBorder="1" applyAlignment="1" applyProtection="1">
      <alignment horizontal="center" vertical="center" wrapText="1"/>
      <protection hidden="1"/>
    </xf>
    <xf numFmtId="0" fontId="5" fillId="9" borderId="3" xfId="0" applyFont="1" applyFill="1" applyBorder="1" applyAlignment="1" applyProtection="1">
      <alignment horizontal="center" vertical="center" wrapText="1"/>
      <protection hidden="1"/>
    </xf>
    <xf numFmtId="0" fontId="5" fillId="9" borderId="4" xfId="0" applyFont="1" applyFill="1" applyBorder="1" applyAlignment="1" applyProtection="1">
      <alignment horizontal="center" vertical="center" wrapText="1"/>
      <protection hidden="1"/>
    </xf>
    <xf numFmtId="0" fontId="1" fillId="9" borderId="2" xfId="0" applyFont="1" applyFill="1" applyBorder="1" applyAlignment="1" applyProtection="1">
      <alignment horizontal="center" vertical="center" wrapText="1"/>
      <protection hidden="1"/>
    </xf>
    <xf numFmtId="0" fontId="1" fillId="9" borderId="3" xfId="0" applyFont="1" applyFill="1" applyBorder="1" applyAlignment="1" applyProtection="1">
      <alignment horizontal="center" vertical="center" wrapText="1"/>
      <protection hidden="1"/>
    </xf>
    <xf numFmtId="0" fontId="1" fillId="9" borderId="4" xfId="0" applyFont="1" applyFill="1" applyBorder="1" applyAlignment="1" applyProtection="1">
      <alignment horizontal="center" vertical="center" wrapText="1"/>
      <protection hidden="1"/>
    </xf>
    <xf numFmtId="0" fontId="20" fillId="6" borderId="0" xfId="3" applyFont="1" applyFill="1" applyAlignment="1" applyProtection="1">
      <alignment horizontal="center" vertical="center" wrapText="1"/>
      <protection hidden="1"/>
    </xf>
    <xf numFmtId="2" fontId="1" fillId="2" borderId="0" xfId="0" applyNumberFormat="1" applyFont="1" applyFill="1" applyAlignment="1" applyProtection="1">
      <alignment horizontal="center" wrapText="1"/>
      <protection hidden="1"/>
    </xf>
    <xf numFmtId="2" fontId="1" fillId="2" borderId="10" xfId="0" applyNumberFormat="1" applyFont="1" applyFill="1" applyBorder="1" applyAlignment="1" applyProtection="1">
      <alignment horizontal="center" wrapText="1"/>
      <protection hidden="1"/>
    </xf>
    <xf numFmtId="0" fontId="29" fillId="18" borderId="31" xfId="0" applyFont="1" applyFill="1" applyBorder="1" applyAlignment="1" applyProtection="1">
      <alignment horizontal="center" vertical="center" wrapText="1"/>
      <protection hidden="1"/>
    </xf>
    <xf numFmtId="0" fontId="29" fillId="18" borderId="19" xfId="0" applyFont="1" applyFill="1" applyBorder="1" applyAlignment="1" applyProtection="1">
      <alignment horizontal="center" vertical="center" wrapText="1"/>
      <protection hidden="1"/>
    </xf>
    <xf numFmtId="0" fontId="29" fillId="18" borderId="32" xfId="0" applyFont="1" applyFill="1" applyBorder="1" applyAlignment="1" applyProtection="1">
      <alignment horizontal="center" vertical="center" wrapText="1"/>
      <protection hidden="1"/>
    </xf>
    <xf numFmtId="0" fontId="30" fillId="17" borderId="25" xfId="0" applyFont="1" applyFill="1" applyBorder="1" applyAlignment="1" applyProtection="1">
      <alignment horizontal="center" wrapText="1"/>
      <protection hidden="1"/>
    </xf>
    <xf numFmtId="0" fontId="30" fillId="17" borderId="27" xfId="0" applyFont="1" applyFill="1" applyBorder="1" applyAlignment="1" applyProtection="1">
      <alignment horizontal="center" wrapText="1"/>
      <protection hidden="1"/>
    </xf>
    <xf numFmtId="173" fontId="1" fillId="11" borderId="20" xfId="0" applyNumberFormat="1" applyFont="1" applyFill="1" applyBorder="1" applyAlignment="1" applyProtection="1">
      <alignment horizontal="center" vertical="center" wrapText="1"/>
      <protection hidden="1"/>
    </xf>
    <xf numFmtId="173" fontId="1" fillId="11" borderId="0" xfId="0" applyNumberFormat="1" applyFont="1" applyFill="1" applyAlignment="1" applyProtection="1">
      <alignment horizontal="center" vertical="center" wrapText="1"/>
      <protection hidden="1"/>
    </xf>
    <xf numFmtId="173" fontId="1" fillId="11" borderId="19" xfId="0" applyNumberFormat="1" applyFont="1" applyFill="1" applyBorder="1" applyAlignment="1" applyProtection="1">
      <alignment horizontal="center" vertical="center" wrapText="1"/>
      <protection hidden="1"/>
    </xf>
    <xf numFmtId="173" fontId="1" fillId="10" borderId="7" xfId="0" applyNumberFormat="1" applyFont="1" applyFill="1" applyBorder="1" applyAlignment="1" applyProtection="1">
      <alignment horizontal="center" vertical="center" wrapText="1"/>
      <protection hidden="1"/>
    </xf>
    <xf numFmtId="173" fontId="1" fillId="10" borderId="19" xfId="0" applyNumberFormat="1" applyFont="1" applyFill="1" applyBorder="1" applyAlignment="1" applyProtection="1">
      <alignment horizontal="center" vertical="center" wrapText="1"/>
      <protection hidden="1"/>
    </xf>
    <xf numFmtId="0" fontId="4" fillId="16" borderId="0" xfId="6" applyFont="1" applyFill="1" applyBorder="1" applyAlignment="1" applyProtection="1">
      <alignment horizontal="center" vertical="center" wrapText="1"/>
      <protection hidden="1"/>
    </xf>
    <xf numFmtId="0" fontId="4" fillId="16" borderId="22" xfId="6" applyFont="1" applyFill="1" applyBorder="1" applyAlignment="1" applyProtection="1">
      <alignment horizontal="center" vertical="center" wrapText="1"/>
      <protection hidden="1"/>
    </xf>
    <xf numFmtId="0" fontId="27" fillId="22" borderId="0" xfId="5" applyFont="1" applyFill="1" applyBorder="1" applyAlignment="1" applyProtection="1">
      <alignment horizontal="center" vertical="center" wrapText="1"/>
      <protection hidden="1"/>
    </xf>
    <xf numFmtId="0" fontId="21" fillId="23" borderId="0" xfId="2" applyFont="1" applyFill="1" applyBorder="1" applyAlignment="1" applyProtection="1">
      <alignment horizontal="center" vertical="center" wrapText="1"/>
      <protection hidden="1"/>
    </xf>
  </cellXfs>
  <cellStyles count="7">
    <cellStyle name="Insatisfaisant" xfId="2" builtinId="27"/>
    <cellStyle name="Lien hypertexte" xfId="5" builtinId="8"/>
    <cellStyle name="Monétaire" xfId="1" builtinId="4"/>
    <cellStyle name="Normal" xfId="0" builtinId="0"/>
    <cellStyle name="Satisfaisant" xfId="3" builtinId="26"/>
    <cellStyle name="Texte explicatif" xfId="4" builtinId="53"/>
    <cellStyle name="Vérification" xfId="6" builtinId="23"/>
  </cellStyles>
  <dxfs count="0"/>
  <tableStyles count="0" defaultTableStyle="TableStyleMedium2" defaultPivotStyle="PivotStyleLight16"/>
  <colors>
    <mruColors>
      <color rgb="FF20B29E"/>
      <color rgb="FF0F3F93"/>
      <color rgb="FFEA4F70"/>
      <color rgb="FFFBBB1D"/>
      <color rgb="FFF7BBC8"/>
      <color rgb="FFFD9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13" Type="http://schemas.openxmlformats.org/officeDocument/2006/relationships/image" Target="../media/image17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6.sv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jpe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93</xdr:row>
      <xdr:rowOff>0</xdr:rowOff>
    </xdr:from>
    <xdr:to>
      <xdr:col>10</xdr:col>
      <xdr:colOff>698500</xdr:colOff>
      <xdr:row>93</xdr:row>
      <xdr:rowOff>114300</xdr:rowOff>
    </xdr:to>
    <xdr:pic>
      <xdr:nvPicPr>
        <xdr:cNvPr id="12" name="Image 11" descr="page31image7940256">
          <a:extLst>
            <a:ext uri="{FF2B5EF4-FFF2-40B4-BE49-F238E27FC236}">
              <a16:creationId xmlns:a16="http://schemas.microsoft.com/office/drawing/2014/main" id="{C62DFE8E-01FB-9C4A-BDA4-904B2081F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8300" y="23101300"/>
          <a:ext cx="25400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711200</xdr:colOff>
      <xdr:row>93</xdr:row>
      <xdr:rowOff>0</xdr:rowOff>
    </xdr:from>
    <xdr:to>
      <xdr:col>17</xdr:col>
      <xdr:colOff>546100</xdr:colOff>
      <xdr:row>93</xdr:row>
      <xdr:rowOff>114300</xdr:rowOff>
    </xdr:to>
    <xdr:pic>
      <xdr:nvPicPr>
        <xdr:cNvPr id="13" name="Image 12" descr="page31image7943376">
          <a:extLst>
            <a:ext uri="{FF2B5EF4-FFF2-40B4-BE49-F238E27FC236}">
              <a16:creationId xmlns:a16="http://schemas.microsoft.com/office/drawing/2014/main" id="{8E5057AD-85AB-CC4F-848F-C66D2B42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1000" y="23101300"/>
          <a:ext cx="561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558800</xdr:colOff>
      <xdr:row>93</xdr:row>
      <xdr:rowOff>0</xdr:rowOff>
    </xdr:from>
    <xdr:to>
      <xdr:col>18</xdr:col>
      <xdr:colOff>241300</xdr:colOff>
      <xdr:row>93</xdr:row>
      <xdr:rowOff>114300</xdr:rowOff>
    </xdr:to>
    <xdr:pic>
      <xdr:nvPicPr>
        <xdr:cNvPr id="14" name="Image 13" descr="page31image7943792">
          <a:extLst>
            <a:ext uri="{FF2B5EF4-FFF2-40B4-BE49-F238E27FC236}">
              <a16:creationId xmlns:a16="http://schemas.microsoft.com/office/drawing/2014/main" id="{C1EDB9C4-4241-4248-B71B-D76A6D4A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7100" y="23101300"/>
          <a:ext cx="5080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254000</xdr:colOff>
      <xdr:row>93</xdr:row>
      <xdr:rowOff>0</xdr:rowOff>
    </xdr:from>
    <xdr:to>
      <xdr:col>19</xdr:col>
      <xdr:colOff>774700</xdr:colOff>
      <xdr:row>93</xdr:row>
      <xdr:rowOff>114300</xdr:rowOff>
    </xdr:to>
    <xdr:pic>
      <xdr:nvPicPr>
        <xdr:cNvPr id="15" name="Image 14" descr="page31image7944832">
          <a:extLst>
            <a:ext uri="{FF2B5EF4-FFF2-40B4-BE49-F238E27FC236}">
              <a16:creationId xmlns:a16="http://schemas.microsoft.com/office/drawing/2014/main" id="{012B1AAA-0903-2441-985D-0C9235E15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7800" y="23101300"/>
          <a:ext cx="1346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114</xdr:row>
      <xdr:rowOff>0</xdr:rowOff>
    </xdr:from>
    <xdr:to>
      <xdr:col>10</xdr:col>
      <xdr:colOff>698500</xdr:colOff>
      <xdr:row>114</xdr:row>
      <xdr:rowOff>114300</xdr:rowOff>
    </xdr:to>
    <xdr:pic>
      <xdr:nvPicPr>
        <xdr:cNvPr id="2" name="Image 1" descr="page31image7940256">
          <a:extLst>
            <a:ext uri="{FF2B5EF4-FFF2-40B4-BE49-F238E27FC236}">
              <a16:creationId xmlns:a16="http://schemas.microsoft.com/office/drawing/2014/main" id="{854822AC-0D4F-B34A-A885-F26DB50C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6100" y="31203900"/>
          <a:ext cx="25400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15</xdr:col>
      <xdr:colOff>596901</xdr:colOff>
      <xdr:row>114</xdr:row>
      <xdr:rowOff>114300</xdr:rowOff>
    </xdr:to>
    <xdr:pic>
      <xdr:nvPicPr>
        <xdr:cNvPr id="3" name="Image 2" descr="page31image7943376">
          <a:extLst>
            <a:ext uri="{FF2B5EF4-FFF2-40B4-BE49-F238E27FC236}">
              <a16:creationId xmlns:a16="http://schemas.microsoft.com/office/drawing/2014/main" id="{D3FB1418-ADC4-B847-80A9-5E5E184B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8800" y="31203900"/>
          <a:ext cx="561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558800</xdr:colOff>
      <xdr:row>114</xdr:row>
      <xdr:rowOff>0</xdr:rowOff>
    </xdr:from>
    <xdr:to>
      <xdr:col>15</xdr:col>
      <xdr:colOff>241300</xdr:colOff>
      <xdr:row>114</xdr:row>
      <xdr:rowOff>114300</xdr:rowOff>
    </xdr:to>
    <xdr:pic>
      <xdr:nvPicPr>
        <xdr:cNvPr id="4" name="Image 3" descr="page31image7943792">
          <a:extLst>
            <a:ext uri="{FF2B5EF4-FFF2-40B4-BE49-F238E27FC236}">
              <a16:creationId xmlns:a16="http://schemas.microsoft.com/office/drawing/2014/main" id="{9DBB74FD-2668-DB4A-9B2A-510041FBE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4900" y="31203900"/>
          <a:ext cx="5080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254000</xdr:colOff>
      <xdr:row>114</xdr:row>
      <xdr:rowOff>0</xdr:rowOff>
    </xdr:from>
    <xdr:to>
      <xdr:col>17</xdr:col>
      <xdr:colOff>0</xdr:colOff>
      <xdr:row>114</xdr:row>
      <xdr:rowOff>114300</xdr:rowOff>
    </xdr:to>
    <xdr:pic>
      <xdr:nvPicPr>
        <xdr:cNvPr id="5" name="Image 4" descr="page31image7944832">
          <a:extLst>
            <a:ext uri="{FF2B5EF4-FFF2-40B4-BE49-F238E27FC236}">
              <a16:creationId xmlns:a16="http://schemas.microsoft.com/office/drawing/2014/main" id="{3629A972-A1F1-C642-B898-12B77FA32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5600" y="31203900"/>
          <a:ext cx="1346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679899</xdr:colOff>
      <xdr:row>35</xdr:row>
      <xdr:rowOff>157790</xdr:rowOff>
    </xdr:from>
    <xdr:to>
      <xdr:col>4</xdr:col>
      <xdr:colOff>1391869</xdr:colOff>
      <xdr:row>41</xdr:row>
      <xdr:rowOff>206054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00DB218-A19B-2D17-9218-867E731CF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4950" y="7720063"/>
          <a:ext cx="4893990" cy="1048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242458</xdr:colOff>
      <xdr:row>0</xdr:row>
      <xdr:rowOff>12828</xdr:rowOff>
    </xdr:from>
    <xdr:to>
      <xdr:col>2</xdr:col>
      <xdr:colOff>1027645</xdr:colOff>
      <xdr:row>3</xdr:row>
      <xdr:rowOff>6413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055DF05-736E-57CB-228D-E9603A783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10842" y="12828"/>
          <a:ext cx="785187" cy="833838"/>
        </a:xfrm>
        <a:prstGeom prst="rect">
          <a:avLst/>
        </a:prstGeom>
      </xdr:spPr>
    </xdr:pic>
    <xdr:clientData/>
  </xdr:twoCellAnchor>
  <xdr:twoCellAnchor editAs="oneCell">
    <xdr:from>
      <xdr:col>3</xdr:col>
      <xdr:colOff>981364</xdr:colOff>
      <xdr:row>2</xdr:row>
      <xdr:rowOff>0</xdr:rowOff>
    </xdr:from>
    <xdr:to>
      <xdr:col>4</xdr:col>
      <xdr:colOff>288637</xdr:colOff>
      <xdr:row>3</xdr:row>
      <xdr:rowOff>389218</xdr:rowOff>
    </xdr:to>
    <xdr:pic>
      <xdr:nvPicPr>
        <xdr:cNvPr id="12" name="Graphique 11" descr="Index pointant vers la droite vu du côté du dos de la main avec un remplissage uni">
          <a:extLst>
            <a:ext uri="{FF2B5EF4-FFF2-40B4-BE49-F238E27FC236}">
              <a16:creationId xmlns:a16="http://schemas.microsoft.com/office/drawing/2014/main" id="{66A3A30E-02D4-5E35-F310-1A6B65E1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2179982">
          <a:off x="9294091" y="784773"/>
          <a:ext cx="551617" cy="5559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8</xdr:col>
      <xdr:colOff>152400</xdr:colOff>
      <xdr:row>7</xdr:row>
      <xdr:rowOff>5515</xdr:rowOff>
    </xdr:to>
    <xdr:pic>
      <xdr:nvPicPr>
        <xdr:cNvPr id="14" name="Graphique 13" descr="Signe de la main contour">
          <a:extLst>
            <a:ext uri="{FF2B5EF4-FFF2-40B4-BE49-F238E27FC236}">
              <a16:creationId xmlns:a16="http://schemas.microsoft.com/office/drawing/2014/main" id="{B3F0C546-9E30-E5DB-7BBB-639120159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9526250" y="1566333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497699</xdr:colOff>
      <xdr:row>3</xdr:row>
      <xdr:rowOff>37297</xdr:rowOff>
    </xdr:from>
    <xdr:to>
      <xdr:col>0</xdr:col>
      <xdr:colOff>920783</xdr:colOff>
      <xdr:row>3</xdr:row>
      <xdr:rowOff>460382</xdr:rowOff>
    </xdr:to>
    <xdr:pic>
      <xdr:nvPicPr>
        <xdr:cNvPr id="16" name="Graphique 15" descr="Signe de la main contour">
          <a:extLst>
            <a:ext uri="{FF2B5EF4-FFF2-40B4-BE49-F238E27FC236}">
              <a16:creationId xmlns:a16="http://schemas.microsoft.com/office/drawing/2014/main" id="{8E9F5417-C03D-57AF-7E9A-97DD99270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-480000">
          <a:off x="497699" y="877550"/>
          <a:ext cx="423084" cy="423085"/>
        </a:xfrm>
        <a:prstGeom prst="rect">
          <a:avLst/>
        </a:prstGeom>
      </xdr:spPr>
    </xdr:pic>
    <xdr:clientData/>
  </xdr:twoCellAnchor>
  <xdr:twoCellAnchor editAs="oneCell">
    <xdr:from>
      <xdr:col>1</xdr:col>
      <xdr:colOff>364962</xdr:colOff>
      <xdr:row>8</xdr:row>
      <xdr:rowOff>133895</xdr:rowOff>
    </xdr:from>
    <xdr:to>
      <xdr:col>4</xdr:col>
      <xdr:colOff>1391869</xdr:colOff>
      <xdr:row>15</xdr:row>
      <xdr:rowOff>91215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4E45DEA-60E9-462C-84A9-A6ACB0EC7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7992" y="1647632"/>
          <a:ext cx="5208927" cy="1150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5"/>
  <sheetViews>
    <sheetView topLeftCell="A9" zoomScale="130" zoomScaleNormal="130" workbookViewId="0">
      <selection activeCell="A17" sqref="A17"/>
    </sheetView>
  </sheetViews>
  <sheetFormatPr baseColWidth="10" defaultRowHeight="15"/>
  <cols>
    <col min="1" max="1" width="50.140625" customWidth="1"/>
    <col min="2" max="3" width="18.42578125" style="1" customWidth="1"/>
    <col min="4" max="4" width="20.42578125" style="1" customWidth="1"/>
    <col min="5" max="5" width="19.42578125" style="1" customWidth="1"/>
  </cols>
  <sheetData>
    <row r="2" spans="1:6">
      <c r="A2" t="s">
        <v>171</v>
      </c>
      <c r="B2" s="1">
        <v>3500</v>
      </c>
    </row>
    <row r="3" spans="1:6">
      <c r="A3" t="s">
        <v>172</v>
      </c>
      <c r="B3" s="1">
        <v>3864</v>
      </c>
    </row>
    <row r="4" spans="1:6">
      <c r="A4" t="s">
        <v>173</v>
      </c>
      <c r="B4" s="1">
        <v>74.319999999999993</v>
      </c>
    </row>
    <row r="6" spans="1:6" ht="84.75" thickBot="1">
      <c r="A6" s="53" t="s">
        <v>178</v>
      </c>
      <c r="B6" s="53" t="s">
        <v>0</v>
      </c>
      <c r="C6" s="52" t="s">
        <v>1</v>
      </c>
      <c r="D6" s="52" t="s">
        <v>2</v>
      </c>
      <c r="E6" s="52" t="s">
        <v>3</v>
      </c>
    </row>
    <row r="7" spans="1:6" ht="38.1" customHeight="1">
      <c r="A7" s="209" t="s">
        <v>181</v>
      </c>
      <c r="B7" s="209"/>
      <c r="C7" s="209"/>
      <c r="D7" s="209"/>
      <c r="E7" s="209"/>
    </row>
    <row r="8" spans="1:6" ht="30.75" thickBot="1">
      <c r="A8" s="62" t="s">
        <v>166</v>
      </c>
      <c r="B8" s="67">
        <f>+$B$4/2</f>
        <v>37.159999999999997</v>
      </c>
      <c r="C8" s="67">
        <f t="shared" ref="C8:E8" si="0">+$B$4/2</f>
        <v>37.159999999999997</v>
      </c>
      <c r="D8" s="67">
        <f t="shared" si="0"/>
        <v>37.159999999999997</v>
      </c>
      <c r="E8" s="67">
        <f t="shared" si="0"/>
        <v>37.159999999999997</v>
      </c>
    </row>
    <row r="9" spans="1:6" ht="30.75" thickBot="1">
      <c r="A9" s="61" t="s">
        <v>167</v>
      </c>
      <c r="B9" s="71">
        <v>14.86</v>
      </c>
      <c r="C9" s="71">
        <v>14.86</v>
      </c>
      <c r="D9" s="71">
        <v>14.86</v>
      </c>
      <c r="E9" s="71">
        <v>14.86</v>
      </c>
    </row>
    <row r="10" spans="1:6" ht="30.75" thickBot="1">
      <c r="A10" s="62" t="s">
        <v>168</v>
      </c>
      <c r="B10" s="66">
        <f>0.008*$B$2</f>
        <v>28</v>
      </c>
      <c r="C10" s="66">
        <f>0.008*$B$2</f>
        <v>28</v>
      </c>
      <c r="D10" s="66">
        <f>0.008*$B$2</f>
        <v>28</v>
      </c>
      <c r="E10" s="66">
        <f>0.008*$B$2</f>
        <v>28</v>
      </c>
    </row>
    <row r="11" spans="1:6" ht="30.75" thickBot="1">
      <c r="A11" s="61" t="s">
        <v>169</v>
      </c>
      <c r="B11" s="69">
        <f>0.02*(B9+B10)</f>
        <v>0.85719999999999996</v>
      </c>
      <c r="C11" s="69">
        <f>0.02*(C9+C10)</f>
        <v>0.85719999999999996</v>
      </c>
      <c r="D11" s="69">
        <f>0.02*(D9+D10)</f>
        <v>0.85719999999999996</v>
      </c>
      <c r="E11" s="69">
        <f>0.02*(E9+E10)</f>
        <v>0.85719999999999996</v>
      </c>
    </row>
    <row r="12" spans="1:6" ht="30.75" thickBot="1">
      <c r="A12" s="63" t="s">
        <v>170</v>
      </c>
      <c r="B12" s="70">
        <f>0.005*(B9+B10)</f>
        <v>0.21429999999999999</v>
      </c>
      <c r="C12" s="70">
        <f>0.005*(C9+C10)</f>
        <v>0.21429999999999999</v>
      </c>
      <c r="D12" s="70">
        <f>0.005*(D9+D10)</f>
        <v>0.21429999999999999</v>
      </c>
      <c r="E12" s="70">
        <f>0.005*(E9+E10)</f>
        <v>0.21429999999999999</v>
      </c>
    </row>
    <row r="13" spans="1:6" ht="15.75" thickBot="1">
      <c r="A13" s="79" t="s">
        <v>182</v>
      </c>
      <c r="B13" s="80">
        <f>+SUM(B9:B12)</f>
        <v>43.9315</v>
      </c>
      <c r="C13" s="80">
        <f t="shared" ref="C13:E13" si="1">+SUM(C9:C12)</f>
        <v>43.9315</v>
      </c>
      <c r="D13" s="80">
        <f t="shared" si="1"/>
        <v>43.9315</v>
      </c>
      <c r="E13" s="80">
        <f t="shared" si="1"/>
        <v>43.9315</v>
      </c>
    </row>
    <row r="14" spans="1:6" ht="21.95" customHeight="1">
      <c r="A14" s="209" t="s">
        <v>180</v>
      </c>
      <c r="B14" s="209"/>
      <c r="C14" s="209"/>
      <c r="D14" s="209"/>
      <c r="E14" s="209"/>
    </row>
    <row r="15" spans="1:6">
      <c r="A15" s="65" t="s">
        <v>174</v>
      </c>
      <c r="B15" s="68"/>
      <c r="C15" s="74">
        <v>5</v>
      </c>
      <c r="D15" s="74">
        <v>5</v>
      </c>
      <c r="E15" s="74">
        <v>5</v>
      </c>
      <c r="F15" s="64"/>
    </row>
    <row r="16" spans="1:6">
      <c r="A16" s="65" t="s">
        <v>175</v>
      </c>
      <c r="B16" s="72"/>
      <c r="C16" s="72">
        <f>11.7-5</f>
        <v>6.6999999999999993</v>
      </c>
      <c r="D16" s="72">
        <f>24.14-5</f>
        <v>19.14</v>
      </c>
      <c r="E16" s="72">
        <f>37.13-5</f>
        <v>32.130000000000003</v>
      </c>
      <c r="F16" s="64"/>
    </row>
    <row r="17" spans="1:6" ht="21">
      <c r="A17" s="77"/>
      <c r="B17" s="77"/>
      <c r="C17" s="78"/>
      <c r="D17" s="78"/>
      <c r="E17" s="78"/>
      <c r="F17" s="64"/>
    </row>
    <row r="18" spans="1:6">
      <c r="A18" s="65" t="s">
        <v>179</v>
      </c>
      <c r="B18" s="72"/>
      <c r="C18" s="72">
        <f>C15+C8</f>
        <v>42.16</v>
      </c>
      <c r="D18" s="72">
        <f>D15+D8</f>
        <v>42.16</v>
      </c>
      <c r="E18" s="72">
        <f>E15+E8</f>
        <v>42.16</v>
      </c>
      <c r="F18" s="64"/>
    </row>
    <row r="19" spans="1:6">
      <c r="A19" s="75" t="s">
        <v>176</v>
      </c>
      <c r="B19" s="76">
        <f>+SUM(B9:B15)</f>
        <v>87.863</v>
      </c>
      <c r="C19" s="76">
        <f>+SUM(C9:C12)+C16</f>
        <v>50.631500000000003</v>
      </c>
      <c r="D19" s="76">
        <f>+SUM(D9:D12)+D16</f>
        <v>63.0715</v>
      </c>
      <c r="E19" s="76">
        <f>+SUM(E9:E12)+E16</f>
        <v>76.061499999999995</v>
      </c>
      <c r="F19" s="64"/>
    </row>
    <row r="20" spans="1:6">
      <c r="A20" s="65" t="s">
        <v>177</v>
      </c>
      <c r="B20" s="73"/>
      <c r="C20" s="73">
        <f>C18+C19</f>
        <v>92.791499999999999</v>
      </c>
      <c r="D20" s="73">
        <f t="shared" ref="D20:E20" si="2">D18+D19</f>
        <v>105.2315</v>
      </c>
      <c r="E20" s="73">
        <f t="shared" si="2"/>
        <v>118.22149999999999</v>
      </c>
      <c r="F20" s="64"/>
    </row>
    <row r="21" spans="1:6">
      <c r="B21" s="72"/>
      <c r="C21" s="72"/>
      <c r="D21" s="72"/>
      <c r="E21" s="72"/>
      <c r="F21" s="64"/>
    </row>
    <row r="22" spans="1:6" ht="42" customHeight="1">
      <c r="A22" s="52" t="s">
        <v>36</v>
      </c>
      <c r="B22" s="53" t="s">
        <v>0</v>
      </c>
      <c r="C22" s="52" t="s">
        <v>1</v>
      </c>
      <c r="D22" s="52" t="s">
        <v>2</v>
      </c>
      <c r="E22" s="52" t="s">
        <v>3</v>
      </c>
    </row>
    <row r="23" spans="1:6" ht="18.75">
      <c r="A23" s="206" t="s">
        <v>4</v>
      </c>
      <c r="B23" s="207"/>
      <c r="C23" s="207"/>
      <c r="D23" s="207"/>
      <c r="E23" s="208"/>
    </row>
    <row r="24" spans="1:6" ht="38.25">
      <c r="A24" s="55" t="s">
        <v>85</v>
      </c>
      <c r="B24" s="33">
        <v>1</v>
      </c>
      <c r="C24" s="6" t="s">
        <v>96</v>
      </c>
      <c r="D24" s="7" t="s">
        <v>97</v>
      </c>
      <c r="E24" s="8" t="s">
        <v>100</v>
      </c>
    </row>
    <row r="25" spans="1:6" ht="38.25">
      <c r="A25" s="55" t="s">
        <v>86</v>
      </c>
      <c r="B25" s="34" t="s">
        <v>94</v>
      </c>
      <c r="C25" s="34" t="s">
        <v>94</v>
      </c>
      <c r="D25" s="7" t="s">
        <v>98</v>
      </c>
      <c r="E25" s="8" t="s">
        <v>101</v>
      </c>
    </row>
    <row r="26" spans="1:6" ht="25.5">
      <c r="A26" s="55" t="s">
        <v>87</v>
      </c>
      <c r="B26" s="34" t="s">
        <v>94</v>
      </c>
      <c r="C26" s="34" t="s">
        <v>94</v>
      </c>
      <c r="D26" s="7" t="s">
        <v>98</v>
      </c>
      <c r="E26" s="8" t="s">
        <v>101</v>
      </c>
    </row>
    <row r="27" spans="1:6" ht="25.5">
      <c r="A27" s="55" t="s">
        <v>88</v>
      </c>
      <c r="B27" s="34" t="s">
        <v>92</v>
      </c>
      <c r="C27" s="21" t="s">
        <v>94</v>
      </c>
      <c r="D27" s="7" t="s">
        <v>98</v>
      </c>
      <c r="E27" s="8" t="s">
        <v>101</v>
      </c>
    </row>
    <row r="28" spans="1:6" ht="25.5">
      <c r="A28" s="55" t="s">
        <v>89</v>
      </c>
      <c r="B28" s="34" t="s">
        <v>92</v>
      </c>
      <c r="C28" s="21" t="s">
        <v>94</v>
      </c>
      <c r="D28" s="7" t="s">
        <v>98</v>
      </c>
      <c r="E28" s="8" t="s">
        <v>101</v>
      </c>
    </row>
    <row r="29" spans="1:6" ht="38.25">
      <c r="A29" s="55" t="s">
        <v>90</v>
      </c>
      <c r="B29" s="33">
        <v>1</v>
      </c>
      <c r="C29" s="33">
        <v>1</v>
      </c>
      <c r="D29" s="7" t="s">
        <v>99</v>
      </c>
      <c r="E29" s="8" t="s">
        <v>102</v>
      </c>
    </row>
    <row r="30" spans="1:6" ht="25.5">
      <c r="A30" s="55" t="s">
        <v>91</v>
      </c>
      <c r="B30" s="34" t="s">
        <v>93</v>
      </c>
      <c r="C30" s="21" t="s">
        <v>95</v>
      </c>
      <c r="D30" s="35" t="s">
        <v>95</v>
      </c>
      <c r="E30" s="8" t="s">
        <v>103</v>
      </c>
    </row>
    <row r="31" spans="1:6" ht="18.75">
      <c r="A31" s="210" t="s">
        <v>123</v>
      </c>
      <c r="B31" s="210"/>
      <c r="C31" s="210"/>
      <c r="D31" s="210"/>
      <c r="E31" s="210"/>
    </row>
    <row r="32" spans="1:6" ht="51">
      <c r="A32" s="56" t="s">
        <v>104</v>
      </c>
      <c r="B32" s="34" t="s">
        <v>117</v>
      </c>
      <c r="C32" s="34" t="s">
        <v>117</v>
      </c>
      <c r="D32" s="7" t="s">
        <v>115</v>
      </c>
      <c r="E32" s="8" t="s">
        <v>114</v>
      </c>
    </row>
    <row r="33" spans="1:5" ht="25.5">
      <c r="A33" s="57" t="s">
        <v>5</v>
      </c>
      <c r="B33" s="36">
        <v>100</v>
      </c>
      <c r="C33" s="37" t="s">
        <v>7</v>
      </c>
      <c r="D33" s="38" t="s">
        <v>7</v>
      </c>
      <c r="E33" s="39" t="s">
        <v>113</v>
      </c>
    </row>
    <row r="34" spans="1:5" ht="25.5">
      <c r="A34" s="56" t="s">
        <v>105</v>
      </c>
      <c r="B34" s="36">
        <v>100</v>
      </c>
      <c r="C34" s="37" t="s">
        <v>7</v>
      </c>
      <c r="D34" s="38" t="s">
        <v>7</v>
      </c>
      <c r="E34" s="38" t="s">
        <v>7</v>
      </c>
    </row>
    <row r="35" spans="1:5" ht="51">
      <c r="A35" s="56" t="s">
        <v>106</v>
      </c>
      <c r="B35" s="40" t="s">
        <v>110</v>
      </c>
      <c r="C35" s="41" t="s">
        <v>118</v>
      </c>
      <c r="D35" s="9" t="s">
        <v>116</v>
      </c>
      <c r="E35" s="10" t="s">
        <v>111</v>
      </c>
    </row>
    <row r="36" spans="1:5" ht="25.5">
      <c r="A36" s="56" t="s">
        <v>107</v>
      </c>
      <c r="B36" s="40" t="s">
        <v>109</v>
      </c>
      <c r="C36" s="40" t="s">
        <v>109</v>
      </c>
      <c r="D36" s="40" t="s">
        <v>109</v>
      </c>
      <c r="E36" s="40" t="s">
        <v>109</v>
      </c>
    </row>
    <row r="37" spans="1:5">
      <c r="A37" s="57" t="s">
        <v>108</v>
      </c>
      <c r="B37" s="36">
        <v>100</v>
      </c>
      <c r="C37" s="36">
        <v>100</v>
      </c>
      <c r="D37" s="11">
        <v>125</v>
      </c>
      <c r="E37" s="36" t="s">
        <v>112</v>
      </c>
    </row>
    <row r="38" spans="1:5" ht="18.75">
      <c r="A38" s="210" t="s">
        <v>6</v>
      </c>
      <c r="B38" s="210"/>
      <c r="C38" s="210"/>
      <c r="D38" s="210"/>
      <c r="E38" s="210"/>
    </row>
    <row r="39" spans="1:5" ht="25.5">
      <c r="A39" s="56" t="s">
        <v>48</v>
      </c>
      <c r="B39" s="36">
        <v>100</v>
      </c>
      <c r="C39" s="36">
        <v>100</v>
      </c>
      <c r="D39" s="36">
        <v>100</v>
      </c>
      <c r="E39" s="36">
        <v>100</v>
      </c>
    </row>
    <row r="40" spans="1:5" ht="25.5">
      <c r="A40" s="56" t="s">
        <v>49</v>
      </c>
      <c r="B40" s="36">
        <v>100</v>
      </c>
      <c r="C40" s="36">
        <v>100</v>
      </c>
      <c r="D40" s="36">
        <v>100</v>
      </c>
      <c r="E40" s="36">
        <v>100</v>
      </c>
    </row>
    <row r="41" spans="1:5" ht="25.5">
      <c r="A41" s="56" t="s">
        <v>51</v>
      </c>
      <c r="B41" s="36">
        <v>100</v>
      </c>
      <c r="C41" s="36">
        <v>100</v>
      </c>
      <c r="D41" s="36">
        <v>100</v>
      </c>
      <c r="E41" s="36">
        <v>100</v>
      </c>
    </row>
    <row r="42" spans="1:5" ht="25.5">
      <c r="A42" s="56" t="s">
        <v>50</v>
      </c>
      <c r="B42" s="36">
        <v>100</v>
      </c>
      <c r="C42" s="36">
        <v>100</v>
      </c>
      <c r="D42" s="36">
        <v>100</v>
      </c>
      <c r="E42" s="36">
        <v>100</v>
      </c>
    </row>
    <row r="43" spans="1:5" ht="25.5">
      <c r="A43" s="56" t="s">
        <v>52</v>
      </c>
      <c r="B43" s="43">
        <v>70</v>
      </c>
      <c r="C43" s="43">
        <v>70</v>
      </c>
      <c r="D43" s="43">
        <v>70</v>
      </c>
      <c r="E43" s="43">
        <v>70</v>
      </c>
    </row>
    <row r="44" spans="1:5" ht="18.75">
      <c r="A44" s="182" t="s">
        <v>56</v>
      </c>
      <c r="B44" s="183"/>
      <c r="C44" s="183"/>
      <c r="D44" s="183"/>
      <c r="E44" s="184"/>
    </row>
    <row r="45" spans="1:5">
      <c r="A45" s="44" t="s">
        <v>57</v>
      </c>
      <c r="B45" s="45"/>
      <c r="C45" s="45" t="s">
        <v>58</v>
      </c>
      <c r="D45" s="45" t="s">
        <v>59</v>
      </c>
      <c r="E45" s="45" t="s">
        <v>60</v>
      </c>
    </row>
    <row r="46" spans="1:5">
      <c r="A46" s="57" t="s">
        <v>55</v>
      </c>
      <c r="B46" s="188">
        <v>100</v>
      </c>
      <c r="C46" s="189"/>
      <c r="D46" s="189"/>
      <c r="E46" s="190"/>
    </row>
    <row r="47" spans="1:5" ht="15.75" thickBot="1">
      <c r="A47" s="58" t="s">
        <v>54</v>
      </c>
      <c r="B47" s="185" t="s">
        <v>53</v>
      </c>
      <c r="C47" s="186"/>
      <c r="D47" s="186"/>
      <c r="E47" s="187"/>
    </row>
    <row r="48" spans="1:5">
      <c r="A48" s="191" t="s">
        <v>62</v>
      </c>
      <c r="B48" s="192"/>
      <c r="C48" s="192"/>
      <c r="D48" s="192"/>
      <c r="E48" s="193"/>
    </row>
    <row r="49" spans="1:5" ht="63.75">
      <c r="A49" s="59" t="s">
        <v>83</v>
      </c>
      <c r="B49" s="34" t="s">
        <v>84</v>
      </c>
      <c r="C49" s="12">
        <v>400</v>
      </c>
      <c r="D49" s="11">
        <v>450</v>
      </c>
      <c r="E49" s="13">
        <v>550</v>
      </c>
    </row>
    <row r="50" spans="1:5">
      <c r="A50" s="194" t="s">
        <v>61</v>
      </c>
      <c r="B50" s="195"/>
      <c r="C50" s="195"/>
      <c r="D50" s="195"/>
      <c r="E50" s="196"/>
    </row>
    <row r="51" spans="1:5" ht="25.5">
      <c r="A51" s="56" t="s">
        <v>63</v>
      </c>
      <c r="B51" s="34" t="s">
        <v>67</v>
      </c>
      <c r="C51" s="12">
        <v>300</v>
      </c>
      <c r="D51" s="11">
        <v>450</v>
      </c>
      <c r="E51" s="14">
        <v>550</v>
      </c>
    </row>
    <row r="52" spans="1:5" ht="25.5">
      <c r="A52" s="56" t="s">
        <v>64</v>
      </c>
      <c r="B52" s="34" t="s">
        <v>67</v>
      </c>
      <c r="C52" s="12">
        <v>300</v>
      </c>
      <c r="D52" s="11">
        <v>450</v>
      </c>
      <c r="E52" s="14">
        <v>550</v>
      </c>
    </row>
    <row r="53" spans="1:5" ht="38.25">
      <c r="A53" s="56" t="s">
        <v>65</v>
      </c>
      <c r="B53" s="34" t="s">
        <v>76</v>
      </c>
      <c r="C53" s="12">
        <v>300</v>
      </c>
      <c r="D53" s="11">
        <v>450</v>
      </c>
      <c r="E53" s="14">
        <v>550</v>
      </c>
    </row>
    <row r="54" spans="1:5" ht="25.5">
      <c r="A54" s="56" t="s">
        <v>66</v>
      </c>
      <c r="B54" s="47" t="s">
        <v>77</v>
      </c>
      <c r="C54" s="15" t="s">
        <v>75</v>
      </c>
      <c r="D54" s="16" t="s">
        <v>72</v>
      </c>
      <c r="E54" s="17" t="s">
        <v>68</v>
      </c>
    </row>
    <row r="55" spans="1:5" ht="51">
      <c r="A55" s="56" t="s">
        <v>79</v>
      </c>
      <c r="B55" s="48" t="s">
        <v>78</v>
      </c>
      <c r="C55" s="18" t="s">
        <v>80</v>
      </c>
      <c r="D55" s="19" t="s">
        <v>81</v>
      </c>
      <c r="E55" s="20" t="s">
        <v>82</v>
      </c>
    </row>
    <row r="56" spans="1:5" ht="25.5">
      <c r="A56" s="56" t="s">
        <v>69</v>
      </c>
      <c r="B56" s="34" t="s">
        <v>70</v>
      </c>
      <c r="C56" s="21" t="s">
        <v>74</v>
      </c>
      <c r="D56" s="22" t="s">
        <v>73</v>
      </c>
      <c r="E56" s="23" t="s">
        <v>71</v>
      </c>
    </row>
    <row r="57" spans="1:5" ht="18.75">
      <c r="A57" s="182" t="s">
        <v>165</v>
      </c>
      <c r="B57" s="183"/>
      <c r="C57" s="183"/>
      <c r="D57" s="183"/>
      <c r="E57" s="184"/>
    </row>
    <row r="58" spans="1:5">
      <c r="A58" s="60" t="s">
        <v>125</v>
      </c>
      <c r="B58" s="203" t="s">
        <v>53</v>
      </c>
      <c r="C58" s="204"/>
      <c r="D58" s="204"/>
      <c r="E58" s="205"/>
    </row>
    <row r="59" spans="1:5">
      <c r="A59" s="200" t="s">
        <v>124</v>
      </c>
      <c r="B59" s="201"/>
      <c r="C59" s="201"/>
      <c r="D59" s="201"/>
      <c r="E59" s="202"/>
    </row>
    <row r="60" spans="1:5">
      <c r="A60" s="42" t="s">
        <v>8</v>
      </c>
      <c r="B60" s="49" t="s">
        <v>10</v>
      </c>
      <c r="C60" s="24" t="s">
        <v>14</v>
      </c>
      <c r="D60" s="49" t="s">
        <v>14</v>
      </c>
      <c r="E60" s="49" t="s">
        <v>14</v>
      </c>
    </row>
    <row r="61" spans="1:5">
      <c r="A61" s="197" t="s">
        <v>9</v>
      </c>
      <c r="B61" s="198"/>
      <c r="C61" s="198"/>
      <c r="D61" s="198"/>
      <c r="E61" s="199"/>
    </row>
    <row r="62" spans="1:5" ht="25.5">
      <c r="A62" s="56" t="s">
        <v>126</v>
      </c>
      <c r="B62" s="50" t="s">
        <v>127</v>
      </c>
      <c r="C62" s="25" t="s">
        <v>143</v>
      </c>
      <c r="D62" s="26" t="s">
        <v>144</v>
      </c>
      <c r="E62" s="27" t="s">
        <v>145</v>
      </c>
    </row>
    <row r="63" spans="1:5">
      <c r="A63" s="197" t="s">
        <v>30</v>
      </c>
      <c r="B63" s="198"/>
      <c r="C63" s="198"/>
      <c r="D63" s="198"/>
      <c r="E63" s="199"/>
    </row>
    <row r="64" spans="1:5" ht="63.75">
      <c r="A64" s="56" t="s">
        <v>128</v>
      </c>
      <c r="B64" s="50" t="s">
        <v>129</v>
      </c>
      <c r="C64" s="25" t="s">
        <v>130</v>
      </c>
      <c r="D64" s="26" t="s">
        <v>131</v>
      </c>
      <c r="E64" s="27" t="s">
        <v>132</v>
      </c>
    </row>
    <row r="65" spans="1:5">
      <c r="A65" s="197" t="s">
        <v>11</v>
      </c>
      <c r="B65" s="198"/>
      <c r="C65" s="198"/>
      <c r="D65" s="198"/>
      <c r="E65" s="199"/>
    </row>
    <row r="66" spans="1:5" ht="25.5">
      <c r="A66" s="56" t="s">
        <v>133</v>
      </c>
      <c r="B66" s="50" t="s">
        <v>134</v>
      </c>
      <c r="C66" s="25" t="s">
        <v>146</v>
      </c>
      <c r="D66" s="26" t="s">
        <v>147</v>
      </c>
      <c r="E66" s="27" t="s">
        <v>148</v>
      </c>
    </row>
    <row r="67" spans="1:5">
      <c r="A67" s="197" t="s">
        <v>12</v>
      </c>
      <c r="B67" s="198"/>
      <c r="C67" s="198"/>
      <c r="D67" s="198"/>
      <c r="E67" s="199"/>
    </row>
    <row r="68" spans="1:5" ht="63.75">
      <c r="A68" s="56" t="s">
        <v>135</v>
      </c>
      <c r="B68" s="48" t="s">
        <v>136</v>
      </c>
      <c r="C68" s="2" t="s">
        <v>139</v>
      </c>
      <c r="D68" s="28" t="s">
        <v>138</v>
      </c>
      <c r="E68" s="4" t="s">
        <v>137</v>
      </c>
    </row>
    <row r="69" spans="1:5">
      <c r="A69" s="57" t="s">
        <v>140</v>
      </c>
      <c r="B69" s="36">
        <v>100</v>
      </c>
      <c r="C69" s="36">
        <v>100</v>
      </c>
      <c r="D69" s="36">
        <v>100</v>
      </c>
      <c r="E69" s="36">
        <v>100</v>
      </c>
    </row>
    <row r="70" spans="1:5" ht="25.5">
      <c r="A70" s="56" t="s">
        <v>141</v>
      </c>
      <c r="B70" s="48" t="s">
        <v>142</v>
      </c>
      <c r="C70" s="15" t="s">
        <v>149</v>
      </c>
      <c r="D70" s="16" t="s">
        <v>151</v>
      </c>
      <c r="E70" s="17" t="s">
        <v>154</v>
      </c>
    </row>
    <row r="71" spans="1:5">
      <c r="A71" s="57" t="s">
        <v>13</v>
      </c>
      <c r="B71" s="49" t="s">
        <v>15</v>
      </c>
      <c r="C71" s="24" t="s">
        <v>150</v>
      </c>
      <c r="D71" s="29" t="s">
        <v>153</v>
      </c>
      <c r="E71" s="30" t="s">
        <v>152</v>
      </c>
    </row>
    <row r="72" spans="1:5" ht="18.75">
      <c r="A72" s="206" t="s">
        <v>16</v>
      </c>
      <c r="B72" s="207"/>
      <c r="C72" s="207"/>
      <c r="D72" s="207"/>
      <c r="E72" s="208"/>
    </row>
    <row r="73" spans="1:5">
      <c r="A73" s="197" t="s">
        <v>160</v>
      </c>
      <c r="B73" s="198"/>
      <c r="C73" s="198"/>
      <c r="D73" s="198"/>
      <c r="E73" s="199"/>
    </row>
    <row r="74" spans="1:5" ht="38.25">
      <c r="A74" s="56" t="s">
        <v>156</v>
      </c>
      <c r="B74" s="48" t="s">
        <v>155</v>
      </c>
      <c r="C74" s="2" t="s">
        <v>162</v>
      </c>
      <c r="D74" s="48" t="s">
        <v>162</v>
      </c>
      <c r="E74" s="4" t="s">
        <v>161</v>
      </c>
    </row>
    <row r="75" spans="1:5">
      <c r="A75" s="197" t="s">
        <v>18</v>
      </c>
      <c r="B75" s="198"/>
      <c r="C75" s="198"/>
      <c r="D75" s="198"/>
      <c r="E75" s="199"/>
    </row>
    <row r="76" spans="1:5" ht="38.25">
      <c r="A76" s="56" t="s">
        <v>156</v>
      </c>
      <c r="B76" s="48" t="s">
        <v>155</v>
      </c>
      <c r="C76" s="2" t="s">
        <v>164</v>
      </c>
      <c r="D76" s="28" t="s">
        <v>163</v>
      </c>
      <c r="E76" s="4" t="s">
        <v>33</v>
      </c>
    </row>
    <row r="77" spans="1:5">
      <c r="A77" s="57" t="s">
        <v>17</v>
      </c>
      <c r="B77" s="36">
        <v>100</v>
      </c>
      <c r="C77" s="36">
        <v>100</v>
      </c>
      <c r="D77" s="36">
        <v>100</v>
      </c>
      <c r="E77" s="14">
        <v>300</v>
      </c>
    </row>
    <row r="78" spans="1:5" ht="18.75">
      <c r="A78" s="182" t="s">
        <v>19</v>
      </c>
      <c r="B78" s="183"/>
      <c r="C78" s="183"/>
      <c r="D78" s="183"/>
      <c r="E78" s="184"/>
    </row>
    <row r="79" spans="1:5" ht="51">
      <c r="A79" s="56" t="s">
        <v>157</v>
      </c>
      <c r="B79" s="36">
        <v>200</v>
      </c>
      <c r="C79" s="36">
        <v>200</v>
      </c>
      <c r="D79" s="11">
        <v>300</v>
      </c>
      <c r="E79" s="14">
        <v>400</v>
      </c>
    </row>
    <row r="80" spans="1:5" ht="18.75">
      <c r="A80" s="182" t="s">
        <v>20</v>
      </c>
      <c r="B80" s="183"/>
      <c r="C80" s="183"/>
      <c r="D80" s="183"/>
      <c r="E80" s="184"/>
    </row>
    <row r="81" spans="1:5" ht="25.5">
      <c r="A81" s="56" t="s">
        <v>158</v>
      </c>
      <c r="B81" s="34" t="s">
        <v>159</v>
      </c>
      <c r="C81" s="36">
        <v>100</v>
      </c>
      <c r="D81" s="36">
        <v>100</v>
      </c>
      <c r="E81" s="31">
        <v>100</v>
      </c>
    </row>
    <row r="82" spans="1:5" ht="18.75">
      <c r="A82" s="182" t="s">
        <v>22</v>
      </c>
      <c r="B82" s="183"/>
      <c r="C82" s="183"/>
      <c r="D82" s="183"/>
      <c r="E82" s="184"/>
    </row>
    <row r="83" spans="1:5">
      <c r="A83" s="57" t="s">
        <v>23</v>
      </c>
      <c r="B83" s="51" t="s">
        <v>24</v>
      </c>
      <c r="C83" s="3" t="s">
        <v>29</v>
      </c>
      <c r="D83" s="32" t="s">
        <v>32</v>
      </c>
      <c r="E83" s="5" t="s">
        <v>34</v>
      </c>
    </row>
    <row r="84" spans="1:5" ht="38.25">
      <c r="A84" s="56" t="s">
        <v>37</v>
      </c>
      <c r="B84" s="51" t="s">
        <v>24</v>
      </c>
      <c r="C84" s="51" t="s">
        <v>24</v>
      </c>
      <c r="D84" s="51" t="s">
        <v>24</v>
      </c>
      <c r="E84" s="51" t="s">
        <v>24</v>
      </c>
    </row>
    <row r="85" spans="1:5" ht="51">
      <c r="A85" s="56" t="s">
        <v>40</v>
      </c>
      <c r="B85" s="46" t="s">
        <v>46</v>
      </c>
      <c r="C85" s="46" t="s">
        <v>44</v>
      </c>
      <c r="D85" s="28" t="s">
        <v>43</v>
      </c>
      <c r="E85" s="4" t="s">
        <v>41</v>
      </c>
    </row>
    <row r="86" spans="1:5" ht="25.5">
      <c r="A86" s="56" t="s">
        <v>25</v>
      </c>
      <c r="B86" s="48" t="s">
        <v>47</v>
      </c>
      <c r="C86" s="2" t="s">
        <v>45</v>
      </c>
      <c r="D86" s="28" t="s">
        <v>42</v>
      </c>
      <c r="E86" s="48" t="s">
        <v>42</v>
      </c>
    </row>
    <row r="87" spans="1:5">
      <c r="A87" s="57" t="s">
        <v>27</v>
      </c>
      <c r="B87" s="36">
        <v>100</v>
      </c>
      <c r="C87" s="36">
        <v>100</v>
      </c>
      <c r="D87" s="36">
        <v>100</v>
      </c>
      <c r="E87" s="36">
        <v>100</v>
      </c>
    </row>
    <row r="88" spans="1:5" ht="25.5">
      <c r="A88" s="56" t="s">
        <v>38</v>
      </c>
      <c r="B88" s="48" t="s">
        <v>39</v>
      </c>
      <c r="C88" s="48" t="s">
        <v>39</v>
      </c>
      <c r="D88" s="48" t="s">
        <v>39</v>
      </c>
      <c r="E88" s="48" t="s">
        <v>39</v>
      </c>
    </row>
    <row r="89" spans="1:5" ht="25.5">
      <c r="A89" s="56" t="s">
        <v>26</v>
      </c>
      <c r="B89" s="51" t="s">
        <v>21</v>
      </c>
      <c r="C89" s="3" t="s">
        <v>29</v>
      </c>
      <c r="D89" s="51" t="s">
        <v>29</v>
      </c>
      <c r="E89" s="51" t="s">
        <v>29</v>
      </c>
    </row>
    <row r="90" spans="1:5">
      <c r="A90" s="57" t="s">
        <v>28</v>
      </c>
      <c r="B90" s="36" t="s">
        <v>21</v>
      </c>
      <c r="C90" s="36" t="s">
        <v>21</v>
      </c>
      <c r="D90" s="11" t="s">
        <v>31</v>
      </c>
      <c r="E90" s="14" t="s">
        <v>35</v>
      </c>
    </row>
    <row r="92" spans="1:5" ht="18.75">
      <c r="A92" s="54" t="s">
        <v>119</v>
      </c>
    </row>
    <row r="93" spans="1:5" ht="18.75">
      <c r="A93" s="54" t="s">
        <v>120</v>
      </c>
    </row>
    <row r="94" spans="1:5" ht="18.75">
      <c r="A94" s="54" t="s">
        <v>121</v>
      </c>
    </row>
    <row r="95" spans="1:5" ht="18.75">
      <c r="A95" s="54" t="s">
        <v>122</v>
      </c>
    </row>
  </sheetData>
  <sheetProtection selectLockedCells="1" selectUnlockedCells="1"/>
  <mergeCells count="23">
    <mergeCell ref="A14:E14"/>
    <mergeCell ref="A7:E7"/>
    <mergeCell ref="A61:E61"/>
    <mergeCell ref="A63:E63"/>
    <mergeCell ref="A65:E65"/>
    <mergeCell ref="A31:E31"/>
    <mergeCell ref="A38:E38"/>
    <mergeCell ref="A23:E23"/>
    <mergeCell ref="A44:E44"/>
    <mergeCell ref="A78:E78"/>
    <mergeCell ref="A80:E80"/>
    <mergeCell ref="A82:E82"/>
    <mergeCell ref="B47:E47"/>
    <mergeCell ref="B46:E46"/>
    <mergeCell ref="A48:E48"/>
    <mergeCell ref="A50:E50"/>
    <mergeCell ref="A57:E57"/>
    <mergeCell ref="A75:E75"/>
    <mergeCell ref="A59:E59"/>
    <mergeCell ref="B58:E58"/>
    <mergeCell ref="A67:E67"/>
    <mergeCell ref="A73:E73"/>
    <mergeCell ref="A72:E7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AC35-0E5A-2C43-B939-FE68CA087781}">
  <dimension ref="A1:I116"/>
  <sheetViews>
    <sheetView tabSelected="1" zoomScale="99" zoomScaleNormal="99" workbookViewId="0">
      <selection activeCell="E7" sqref="E7"/>
    </sheetView>
  </sheetViews>
  <sheetFormatPr baseColWidth="10" defaultColWidth="10.85546875" defaultRowHeight="12.75"/>
  <cols>
    <col min="1" max="1" width="76.85546875" style="130" customWidth="1"/>
    <col min="2" max="2" width="24.28515625" style="139" customWidth="1"/>
    <col min="3" max="4" width="17.85546875" style="139" bestFit="1" customWidth="1"/>
    <col min="5" max="5" width="24.85546875" style="139" bestFit="1" customWidth="1"/>
    <col min="6" max="16384" width="10.85546875" style="130"/>
  </cols>
  <sheetData>
    <row r="1" spans="1:9" ht="39.950000000000003" customHeight="1">
      <c r="A1" s="241" t="s">
        <v>198</v>
      </c>
      <c r="B1" s="241"/>
      <c r="C1" s="82"/>
      <c r="D1" s="257" t="s">
        <v>200</v>
      </c>
      <c r="E1" s="257"/>
    </row>
    <row r="2" spans="1:9">
      <c r="A2" s="256" t="s">
        <v>199</v>
      </c>
      <c r="B2" s="256"/>
      <c r="C2" s="83"/>
      <c r="D2" s="257"/>
      <c r="E2" s="257"/>
    </row>
    <row r="3" spans="1:9">
      <c r="A3" s="84"/>
      <c r="B3" s="85"/>
      <c r="C3" s="85"/>
      <c r="D3" s="85"/>
      <c r="E3" s="85"/>
    </row>
    <row r="4" spans="1:9" ht="39.950000000000003" customHeight="1" thickBot="1">
      <c r="A4" s="244" t="s">
        <v>201</v>
      </c>
      <c r="B4" s="245"/>
      <c r="C4" s="245"/>
      <c r="D4" s="246"/>
      <c r="E4" s="174">
        <v>2500</v>
      </c>
    </row>
    <row r="5" spans="1:9" hidden="1">
      <c r="A5" s="131" t="s">
        <v>189</v>
      </c>
      <c r="B5" s="132">
        <v>3864</v>
      </c>
      <c r="C5" s="133"/>
      <c r="D5" s="133"/>
      <c r="E5" s="134"/>
    </row>
    <row r="6" spans="1:9" hidden="1">
      <c r="A6" s="131" t="s">
        <v>173</v>
      </c>
      <c r="B6" s="135">
        <v>74.319999999999993</v>
      </c>
      <c r="C6" s="133"/>
      <c r="D6" s="133"/>
      <c r="E6" s="134"/>
    </row>
    <row r="7" spans="1:9" s="177" customFormat="1" ht="18.75">
      <c r="A7" s="247" t="s">
        <v>197</v>
      </c>
      <c r="B7" s="175" t="s">
        <v>193</v>
      </c>
      <c r="C7" s="175" t="s">
        <v>194</v>
      </c>
      <c r="D7" s="175" t="s">
        <v>195</v>
      </c>
      <c r="E7" s="176" t="s">
        <v>196</v>
      </c>
      <c r="I7" s="178"/>
    </row>
    <row r="8" spans="1:9" s="177" customFormat="1" ht="19.5" thickBot="1">
      <c r="A8" s="248"/>
      <c r="B8" s="179">
        <f>B34</f>
        <v>35.735599999999998</v>
      </c>
      <c r="C8" s="180">
        <f>C34</f>
        <v>42.435599999999994</v>
      </c>
      <c r="D8" s="180">
        <f>D34</f>
        <v>54.875599999999999</v>
      </c>
      <c r="E8" s="181">
        <f>E34</f>
        <v>67.865600000000001</v>
      </c>
    </row>
    <row r="9" spans="1:9">
      <c r="A9" s="137"/>
      <c r="B9" s="138"/>
    </row>
    <row r="10" spans="1:9" ht="12.95" customHeight="1">
      <c r="A10" s="254" t="s">
        <v>202</v>
      </c>
      <c r="B10" s="138"/>
    </row>
    <row r="11" spans="1:9" ht="13.5" customHeight="1" thickBot="1">
      <c r="A11" s="255"/>
      <c r="B11" s="140"/>
      <c r="F11" s="141"/>
    </row>
    <row r="12" spans="1:9" ht="13.5" thickTop="1">
      <c r="A12" s="142"/>
      <c r="B12" s="140"/>
    </row>
    <row r="13" spans="1:9" s="145" customFormat="1">
      <c r="A13" s="254" t="s">
        <v>203</v>
      </c>
      <c r="B13" s="143"/>
      <c r="C13" s="139"/>
      <c r="D13" s="144"/>
    </row>
    <row r="14" spans="1:9" ht="13.5" thickBot="1">
      <c r="A14" s="255"/>
      <c r="C14" s="146"/>
    </row>
    <row r="15" spans="1:9" ht="13.5" thickTop="1">
      <c r="A15" s="86"/>
      <c r="C15" s="146"/>
    </row>
    <row r="16" spans="1:9">
      <c r="A16" s="86"/>
      <c r="C16" s="146"/>
    </row>
    <row r="17" spans="1:6" s="139" customFormat="1" ht="20.25">
      <c r="A17" s="81" t="s">
        <v>207</v>
      </c>
      <c r="C17" s="146"/>
    </row>
    <row r="18" spans="1:6" ht="39" thickBot="1">
      <c r="A18" s="87" t="s">
        <v>178</v>
      </c>
      <c r="B18" s="87" t="s">
        <v>0</v>
      </c>
      <c r="C18" s="87" t="s">
        <v>206</v>
      </c>
      <c r="D18" s="87" t="s">
        <v>206</v>
      </c>
      <c r="E18" s="87" t="s">
        <v>206</v>
      </c>
    </row>
    <row r="19" spans="1:6">
      <c r="A19" s="88" t="s">
        <v>186</v>
      </c>
      <c r="B19" s="88"/>
      <c r="C19" s="88"/>
      <c r="D19" s="88"/>
      <c r="E19" s="88"/>
    </row>
    <row r="20" spans="1:6" ht="26.25" thickBot="1">
      <c r="A20" s="89" t="s">
        <v>166</v>
      </c>
      <c r="B20" s="147">
        <f>$B$6/2</f>
        <v>37.159999999999997</v>
      </c>
      <c r="C20" s="252" t="s">
        <v>188</v>
      </c>
      <c r="D20" s="252"/>
      <c r="E20" s="252"/>
    </row>
    <row r="21" spans="1:6" ht="26.25" thickBot="1">
      <c r="A21" s="90" t="s">
        <v>167</v>
      </c>
      <c r="B21" s="147">
        <f>$B$6*20%</f>
        <v>14.863999999999999</v>
      </c>
      <c r="C21" s="253"/>
      <c r="D21" s="253"/>
      <c r="E21" s="253"/>
    </row>
    <row r="22" spans="1:6" ht="26.25" thickBot="1">
      <c r="A22" s="91" t="s">
        <v>168</v>
      </c>
      <c r="B22" s="148">
        <f>IF($E$4&lt;$B$5,0.008*$E$4,30.91)</f>
        <v>20</v>
      </c>
      <c r="C22" s="249" t="s">
        <v>204</v>
      </c>
      <c r="D22" s="249"/>
      <c r="E22" s="249"/>
    </row>
    <row r="23" spans="1:6" ht="26.25" thickBot="1">
      <c r="A23" s="92" t="s">
        <v>169</v>
      </c>
      <c r="B23" s="148">
        <f>0.02*($B$21+$B$22)</f>
        <v>0.69728000000000001</v>
      </c>
      <c r="C23" s="250"/>
      <c r="D23" s="250"/>
      <c r="E23" s="250"/>
    </row>
    <row r="24" spans="1:6" ht="26.25" thickBot="1">
      <c r="A24" s="92" t="s">
        <v>170</v>
      </c>
      <c r="B24" s="148">
        <f>0.005*($B$21+$B$22)</f>
        <v>0.17432</v>
      </c>
      <c r="C24" s="250"/>
      <c r="D24" s="250"/>
      <c r="E24" s="250"/>
    </row>
    <row r="25" spans="1:6" ht="13.5" thickBot="1">
      <c r="A25" s="93" t="s">
        <v>183</v>
      </c>
      <c r="B25" s="149">
        <f>+SUM(B21:B24)</f>
        <v>35.735599999999998</v>
      </c>
      <c r="C25" s="251"/>
      <c r="D25" s="251"/>
      <c r="E25" s="251"/>
    </row>
    <row r="26" spans="1:6" ht="13.5" thickBot="1">
      <c r="A26" s="94"/>
      <c r="B26" s="150"/>
      <c r="C26" s="150"/>
      <c r="D26" s="150"/>
      <c r="E26" s="150"/>
    </row>
    <row r="27" spans="1:6">
      <c r="A27" s="215" t="s">
        <v>185</v>
      </c>
      <c r="B27" s="215"/>
      <c r="C27" s="95" t="s">
        <v>1</v>
      </c>
      <c r="D27" s="95" t="s">
        <v>2</v>
      </c>
      <c r="E27" s="95" t="s">
        <v>3</v>
      </c>
    </row>
    <row r="28" spans="1:6">
      <c r="A28" s="96"/>
      <c r="B28" s="96"/>
      <c r="C28" s="97">
        <v>11.7</v>
      </c>
      <c r="D28" s="97">
        <v>24.14</v>
      </c>
      <c r="E28" s="97">
        <v>37.130000000000003</v>
      </c>
    </row>
    <row r="29" spans="1:6">
      <c r="A29" s="151" t="s">
        <v>184</v>
      </c>
      <c r="B29" s="152"/>
      <c r="C29" s="153">
        <v>5</v>
      </c>
      <c r="D29" s="154">
        <v>5</v>
      </c>
      <c r="E29" s="155">
        <v>5</v>
      </c>
      <c r="F29" s="136"/>
    </row>
    <row r="30" spans="1:6">
      <c r="A30" s="151" t="s">
        <v>175</v>
      </c>
      <c r="B30" s="156"/>
      <c r="C30" s="157">
        <f>$C$28-$C$29</f>
        <v>6.6999999999999993</v>
      </c>
      <c r="D30" s="158">
        <f>$D$28-$D$29</f>
        <v>19.14</v>
      </c>
      <c r="E30" s="159">
        <f>$E$28-$E$29</f>
        <v>32.130000000000003</v>
      </c>
      <c r="F30" s="136"/>
    </row>
    <row r="31" spans="1:6">
      <c r="A31" s="160"/>
      <c r="B31" s="161"/>
      <c r="C31" s="161"/>
      <c r="D31" s="161"/>
      <c r="E31" s="161"/>
      <c r="F31" s="136"/>
    </row>
    <row r="32" spans="1:6">
      <c r="A32" s="216" t="s">
        <v>187</v>
      </c>
      <c r="B32" s="216"/>
      <c r="C32" s="216"/>
      <c r="D32" s="216"/>
      <c r="E32" s="216"/>
      <c r="F32" s="136"/>
    </row>
    <row r="33" spans="1:6">
      <c r="A33" s="151" t="s">
        <v>191</v>
      </c>
      <c r="B33" s="162">
        <f>$B$20</f>
        <v>37.159999999999997</v>
      </c>
      <c r="C33" s="153">
        <f>$B$20+5</f>
        <v>42.16</v>
      </c>
      <c r="D33" s="154">
        <f t="shared" ref="D33:E33" si="0">$B$20+5</f>
        <v>42.16</v>
      </c>
      <c r="E33" s="155">
        <f t="shared" si="0"/>
        <v>42.16</v>
      </c>
      <c r="F33" s="136"/>
    </row>
    <row r="34" spans="1:6">
      <c r="A34" s="163" t="s">
        <v>192</v>
      </c>
      <c r="B34" s="162">
        <f>+SUM(B21:B24)</f>
        <v>35.735599999999998</v>
      </c>
      <c r="C34" s="153">
        <f>$B$25+$C$30</f>
        <v>42.435599999999994</v>
      </c>
      <c r="D34" s="154">
        <f>$B$25+$D$30</f>
        <v>54.875599999999999</v>
      </c>
      <c r="E34" s="155">
        <f>$B$25+$E$30</f>
        <v>67.865600000000001</v>
      </c>
      <c r="F34" s="136"/>
    </row>
    <row r="35" spans="1:6">
      <c r="A35" s="151" t="s">
        <v>190</v>
      </c>
      <c r="B35" s="162">
        <f>B33+B34</f>
        <v>72.895600000000002</v>
      </c>
      <c r="C35" s="153">
        <f>$C$33+$C$34</f>
        <v>84.59559999999999</v>
      </c>
      <c r="D35" s="154">
        <f>$D$33+$D$34</f>
        <v>97.035599999999988</v>
      </c>
      <c r="E35" s="155">
        <f>$E$33+$E$34</f>
        <v>110.0256</v>
      </c>
      <c r="F35" s="136"/>
    </row>
    <row r="36" spans="1:6">
      <c r="A36" s="151"/>
      <c r="B36" s="242"/>
      <c r="C36" s="242"/>
      <c r="D36" s="242"/>
      <c r="E36" s="242"/>
      <c r="F36" s="136"/>
    </row>
    <row r="37" spans="1:6">
      <c r="A37" s="151"/>
      <c r="B37" s="242"/>
      <c r="C37" s="242"/>
      <c r="D37" s="242"/>
      <c r="E37" s="242"/>
      <c r="F37" s="136"/>
    </row>
    <row r="38" spans="1:6">
      <c r="A38" s="151"/>
      <c r="B38" s="242"/>
      <c r="C38" s="242"/>
      <c r="D38" s="242"/>
      <c r="E38" s="242"/>
      <c r="F38" s="136"/>
    </row>
    <row r="39" spans="1:6">
      <c r="A39" s="151"/>
      <c r="B39" s="242"/>
      <c r="C39" s="242"/>
      <c r="D39" s="242"/>
      <c r="E39" s="242"/>
      <c r="F39" s="136"/>
    </row>
    <row r="40" spans="1:6">
      <c r="A40" s="151"/>
      <c r="B40" s="242"/>
      <c r="C40" s="242"/>
      <c r="D40" s="242"/>
      <c r="E40" s="242"/>
      <c r="F40" s="136"/>
    </row>
    <row r="41" spans="1:6">
      <c r="A41" s="151"/>
      <c r="B41" s="242"/>
      <c r="C41" s="242"/>
      <c r="D41" s="242"/>
      <c r="E41" s="242"/>
      <c r="F41" s="136"/>
    </row>
    <row r="42" spans="1:6" ht="21">
      <c r="A42" s="173" t="s">
        <v>205</v>
      </c>
      <c r="B42" s="243"/>
      <c r="C42" s="243"/>
      <c r="D42" s="243"/>
      <c r="E42" s="243"/>
      <c r="F42" s="136"/>
    </row>
    <row r="43" spans="1:6" ht="25.5">
      <c r="A43" s="87" t="s">
        <v>36</v>
      </c>
      <c r="B43" s="87" t="s">
        <v>0</v>
      </c>
      <c r="C43" s="87" t="s">
        <v>1</v>
      </c>
      <c r="D43" s="87" t="s">
        <v>2</v>
      </c>
      <c r="E43" s="87" t="s">
        <v>3</v>
      </c>
    </row>
    <row r="44" spans="1:6">
      <c r="A44" s="232" t="s">
        <v>4</v>
      </c>
      <c r="B44" s="233"/>
      <c r="C44" s="233"/>
      <c r="D44" s="233"/>
      <c r="E44" s="234"/>
    </row>
    <row r="45" spans="1:6" ht="25.5">
      <c r="A45" s="98" t="s">
        <v>85</v>
      </c>
      <c r="B45" s="104">
        <v>1</v>
      </c>
      <c r="C45" s="99" t="s">
        <v>96</v>
      </c>
      <c r="D45" s="100" t="s">
        <v>97</v>
      </c>
      <c r="E45" s="101" t="s">
        <v>100</v>
      </c>
    </row>
    <row r="46" spans="1:6" ht="25.5">
      <c r="A46" s="98" t="s">
        <v>86</v>
      </c>
      <c r="B46" s="102" t="s">
        <v>94</v>
      </c>
      <c r="C46" s="102" t="s">
        <v>94</v>
      </c>
      <c r="D46" s="100" t="s">
        <v>98</v>
      </c>
      <c r="E46" s="101" t="s">
        <v>101</v>
      </c>
    </row>
    <row r="47" spans="1:6" ht="25.5">
      <c r="A47" s="98" t="s">
        <v>87</v>
      </c>
      <c r="B47" s="102" t="s">
        <v>94</v>
      </c>
      <c r="C47" s="102" t="s">
        <v>94</v>
      </c>
      <c r="D47" s="100" t="s">
        <v>98</v>
      </c>
      <c r="E47" s="101" t="s">
        <v>101</v>
      </c>
    </row>
    <row r="48" spans="1:6" ht="25.5">
      <c r="A48" s="98" t="s">
        <v>88</v>
      </c>
      <c r="B48" s="102" t="s">
        <v>92</v>
      </c>
      <c r="C48" s="103" t="s">
        <v>94</v>
      </c>
      <c r="D48" s="100" t="s">
        <v>98</v>
      </c>
      <c r="E48" s="101" t="s">
        <v>101</v>
      </c>
    </row>
    <row r="49" spans="1:5" ht="25.5">
      <c r="A49" s="98" t="s">
        <v>89</v>
      </c>
      <c r="B49" s="102" t="s">
        <v>92</v>
      </c>
      <c r="C49" s="103" t="s">
        <v>94</v>
      </c>
      <c r="D49" s="100" t="s">
        <v>98</v>
      </c>
      <c r="E49" s="101" t="s">
        <v>101</v>
      </c>
    </row>
    <row r="50" spans="1:5" ht="25.5">
      <c r="A50" s="98" t="s">
        <v>90</v>
      </c>
      <c r="B50" s="104">
        <v>1</v>
      </c>
      <c r="C50" s="104">
        <v>1</v>
      </c>
      <c r="D50" s="100" t="s">
        <v>99</v>
      </c>
      <c r="E50" s="101" t="s">
        <v>102</v>
      </c>
    </row>
    <row r="51" spans="1:5" ht="25.5">
      <c r="A51" s="98" t="s">
        <v>91</v>
      </c>
      <c r="B51" s="102" t="s">
        <v>93</v>
      </c>
      <c r="C51" s="103" t="s">
        <v>95</v>
      </c>
      <c r="D51" s="104" t="s">
        <v>95</v>
      </c>
      <c r="E51" s="101" t="s">
        <v>103</v>
      </c>
    </row>
    <row r="52" spans="1:5">
      <c r="A52" s="211" t="s">
        <v>123</v>
      </c>
      <c r="B52" s="211"/>
      <c r="C52" s="211"/>
      <c r="D52" s="211"/>
      <c r="E52" s="211"/>
    </row>
    <row r="53" spans="1:5" ht="38.25">
      <c r="A53" s="105" t="s">
        <v>104</v>
      </c>
      <c r="B53" s="102" t="s">
        <v>117</v>
      </c>
      <c r="C53" s="102" t="s">
        <v>117</v>
      </c>
      <c r="D53" s="100" t="s">
        <v>115</v>
      </c>
      <c r="E53" s="101" t="s">
        <v>114</v>
      </c>
    </row>
    <row r="54" spans="1:5" ht="25.5">
      <c r="A54" s="105" t="s">
        <v>5</v>
      </c>
      <c r="B54" s="102">
        <v>100</v>
      </c>
      <c r="C54" s="166" t="s">
        <v>7</v>
      </c>
      <c r="D54" s="106" t="s">
        <v>7</v>
      </c>
      <c r="E54" s="106" t="s">
        <v>113</v>
      </c>
    </row>
    <row r="55" spans="1:5" ht="25.5">
      <c r="A55" s="105" t="s">
        <v>105</v>
      </c>
      <c r="B55" s="102">
        <v>100</v>
      </c>
      <c r="C55" s="166" t="s">
        <v>7</v>
      </c>
      <c r="D55" s="106" t="s">
        <v>7</v>
      </c>
      <c r="E55" s="106" t="s">
        <v>7</v>
      </c>
    </row>
    <row r="56" spans="1:5" ht="51">
      <c r="A56" s="105" t="s">
        <v>106</v>
      </c>
      <c r="B56" s="107" t="s">
        <v>110</v>
      </c>
      <c r="C56" s="108" t="s">
        <v>118</v>
      </c>
      <c r="D56" s="109" t="s">
        <v>116</v>
      </c>
      <c r="E56" s="110" t="s">
        <v>111</v>
      </c>
    </row>
    <row r="57" spans="1:5" ht="25.5">
      <c r="A57" s="105" t="s">
        <v>107</v>
      </c>
      <c r="B57" s="107" t="s">
        <v>109</v>
      </c>
      <c r="C57" s="107" t="s">
        <v>109</v>
      </c>
      <c r="D57" s="107" t="s">
        <v>109</v>
      </c>
      <c r="E57" s="107" t="s">
        <v>109</v>
      </c>
    </row>
    <row r="58" spans="1:5">
      <c r="A58" s="105" t="s">
        <v>108</v>
      </c>
      <c r="B58" s="102">
        <v>100</v>
      </c>
      <c r="C58" s="102">
        <v>100</v>
      </c>
      <c r="D58" s="120">
        <v>125</v>
      </c>
      <c r="E58" s="102" t="s">
        <v>112</v>
      </c>
    </row>
    <row r="59" spans="1:5">
      <c r="A59" s="211" t="s">
        <v>6</v>
      </c>
      <c r="B59" s="211"/>
      <c r="C59" s="211"/>
      <c r="D59" s="211"/>
      <c r="E59" s="211"/>
    </row>
    <row r="60" spans="1:5">
      <c r="A60" s="105" t="s">
        <v>48</v>
      </c>
      <c r="B60" s="102">
        <v>100</v>
      </c>
      <c r="C60" s="102">
        <v>100</v>
      </c>
      <c r="D60" s="102">
        <v>100</v>
      </c>
      <c r="E60" s="102">
        <v>100</v>
      </c>
    </row>
    <row r="61" spans="1:5">
      <c r="A61" s="105" t="s">
        <v>49</v>
      </c>
      <c r="B61" s="102">
        <v>100</v>
      </c>
      <c r="C61" s="102">
        <v>100</v>
      </c>
      <c r="D61" s="102">
        <v>100</v>
      </c>
      <c r="E61" s="102">
        <v>100</v>
      </c>
    </row>
    <row r="62" spans="1:5">
      <c r="A62" s="105" t="s">
        <v>51</v>
      </c>
      <c r="B62" s="102">
        <v>100</v>
      </c>
      <c r="C62" s="102">
        <v>100</v>
      </c>
      <c r="D62" s="102">
        <v>100</v>
      </c>
      <c r="E62" s="102">
        <v>100</v>
      </c>
    </row>
    <row r="63" spans="1:5">
      <c r="A63" s="105" t="s">
        <v>50</v>
      </c>
      <c r="B63" s="102">
        <v>100</v>
      </c>
      <c r="C63" s="102">
        <v>100</v>
      </c>
      <c r="D63" s="102">
        <v>100</v>
      </c>
      <c r="E63" s="102">
        <v>100</v>
      </c>
    </row>
    <row r="64" spans="1:5">
      <c r="A64" s="105" t="s">
        <v>52</v>
      </c>
      <c r="B64" s="167">
        <v>70</v>
      </c>
      <c r="C64" s="167">
        <v>70</v>
      </c>
      <c r="D64" s="167">
        <v>70</v>
      </c>
      <c r="E64" s="167">
        <v>70</v>
      </c>
    </row>
    <row r="65" spans="1:5">
      <c r="A65" s="212" t="s">
        <v>56</v>
      </c>
      <c r="B65" s="213"/>
      <c r="C65" s="213"/>
      <c r="D65" s="213"/>
      <c r="E65" s="214"/>
    </row>
    <row r="66" spans="1:5">
      <c r="A66" s="164" t="s">
        <v>57</v>
      </c>
      <c r="B66" s="165"/>
      <c r="C66" s="165" t="s">
        <v>58</v>
      </c>
      <c r="D66" s="165" t="s">
        <v>59</v>
      </c>
      <c r="E66" s="165" t="s">
        <v>60</v>
      </c>
    </row>
    <row r="67" spans="1:5">
      <c r="A67" s="105" t="s">
        <v>55</v>
      </c>
      <c r="B67" s="217">
        <v>100</v>
      </c>
      <c r="C67" s="218"/>
      <c r="D67" s="218"/>
      <c r="E67" s="219"/>
    </row>
    <row r="68" spans="1:5" ht="13.5" thickBot="1">
      <c r="A68" s="168" t="s">
        <v>54</v>
      </c>
      <c r="B68" s="220" t="s">
        <v>53</v>
      </c>
      <c r="C68" s="221"/>
      <c r="D68" s="221"/>
      <c r="E68" s="222"/>
    </row>
    <row r="69" spans="1:5">
      <c r="A69" s="223" t="s">
        <v>62</v>
      </c>
      <c r="B69" s="224"/>
      <c r="C69" s="224"/>
      <c r="D69" s="224"/>
      <c r="E69" s="225"/>
    </row>
    <row r="70" spans="1:5" ht="63.75">
      <c r="A70" s="111" t="s">
        <v>83</v>
      </c>
      <c r="B70" s="102" t="s">
        <v>84</v>
      </c>
      <c r="C70" s="103">
        <v>400</v>
      </c>
      <c r="D70" s="120">
        <v>450</v>
      </c>
      <c r="E70" s="169">
        <v>550</v>
      </c>
    </row>
    <row r="71" spans="1:5">
      <c r="A71" s="226" t="s">
        <v>61</v>
      </c>
      <c r="B71" s="227"/>
      <c r="C71" s="227"/>
      <c r="D71" s="227"/>
      <c r="E71" s="228"/>
    </row>
    <row r="72" spans="1:5" ht="25.5">
      <c r="A72" s="105" t="s">
        <v>63</v>
      </c>
      <c r="B72" s="102" t="s">
        <v>67</v>
      </c>
      <c r="C72" s="103">
        <v>300</v>
      </c>
      <c r="D72" s="120">
        <v>450</v>
      </c>
      <c r="E72" s="121">
        <v>550</v>
      </c>
    </row>
    <row r="73" spans="1:5" ht="25.5">
      <c r="A73" s="105" t="s">
        <v>64</v>
      </c>
      <c r="B73" s="102" t="s">
        <v>67</v>
      </c>
      <c r="C73" s="103">
        <v>300</v>
      </c>
      <c r="D73" s="120">
        <v>450</v>
      </c>
      <c r="E73" s="121">
        <v>550</v>
      </c>
    </row>
    <row r="74" spans="1:5" ht="38.25">
      <c r="A74" s="105" t="s">
        <v>65</v>
      </c>
      <c r="B74" s="102" t="s">
        <v>76</v>
      </c>
      <c r="C74" s="103">
        <v>300</v>
      </c>
      <c r="D74" s="120">
        <v>450</v>
      </c>
      <c r="E74" s="121">
        <v>550</v>
      </c>
    </row>
    <row r="75" spans="1:5" ht="25.5">
      <c r="A75" s="105" t="s">
        <v>66</v>
      </c>
      <c r="B75" s="112" t="s">
        <v>77</v>
      </c>
      <c r="C75" s="113" t="s">
        <v>75</v>
      </c>
      <c r="D75" s="114" t="s">
        <v>72</v>
      </c>
      <c r="E75" s="115" t="s">
        <v>68</v>
      </c>
    </row>
    <row r="76" spans="1:5" ht="51">
      <c r="A76" s="105" t="s">
        <v>79</v>
      </c>
      <c r="B76" s="116" t="s">
        <v>78</v>
      </c>
      <c r="C76" s="117" t="s">
        <v>80</v>
      </c>
      <c r="D76" s="118" t="s">
        <v>81</v>
      </c>
      <c r="E76" s="119" t="s">
        <v>82</v>
      </c>
    </row>
    <row r="77" spans="1:5" ht="25.5">
      <c r="A77" s="105" t="s">
        <v>69</v>
      </c>
      <c r="B77" s="102" t="s">
        <v>70</v>
      </c>
      <c r="C77" s="103" t="s">
        <v>74</v>
      </c>
      <c r="D77" s="120" t="s">
        <v>73</v>
      </c>
      <c r="E77" s="121" t="s">
        <v>71</v>
      </c>
    </row>
    <row r="78" spans="1:5">
      <c r="A78" s="212" t="s">
        <v>165</v>
      </c>
      <c r="B78" s="213"/>
      <c r="C78" s="213"/>
      <c r="D78" s="213"/>
      <c r="E78" s="214"/>
    </row>
    <row r="79" spans="1:5">
      <c r="A79" s="98" t="s">
        <v>125</v>
      </c>
      <c r="B79" s="229" t="s">
        <v>53</v>
      </c>
      <c r="C79" s="230"/>
      <c r="D79" s="230"/>
      <c r="E79" s="231"/>
    </row>
    <row r="80" spans="1:5">
      <c r="A80" s="235" t="s">
        <v>124</v>
      </c>
      <c r="B80" s="236"/>
      <c r="C80" s="236"/>
      <c r="D80" s="236"/>
      <c r="E80" s="237"/>
    </row>
    <row r="81" spans="1:5">
      <c r="A81" s="170" t="s">
        <v>8</v>
      </c>
      <c r="B81" s="122" t="s">
        <v>10</v>
      </c>
      <c r="C81" s="123" t="s">
        <v>14</v>
      </c>
      <c r="D81" s="122" t="s">
        <v>14</v>
      </c>
      <c r="E81" s="122" t="s">
        <v>14</v>
      </c>
    </row>
    <row r="82" spans="1:5">
      <c r="A82" s="238" t="s">
        <v>9</v>
      </c>
      <c r="B82" s="239"/>
      <c r="C82" s="239"/>
      <c r="D82" s="239"/>
      <c r="E82" s="240"/>
    </row>
    <row r="83" spans="1:5" ht="25.5">
      <c r="A83" s="105" t="s">
        <v>126</v>
      </c>
      <c r="B83" s="122" t="s">
        <v>127</v>
      </c>
      <c r="C83" s="123" t="s">
        <v>143</v>
      </c>
      <c r="D83" s="124" t="s">
        <v>144</v>
      </c>
      <c r="E83" s="125" t="s">
        <v>145</v>
      </c>
    </row>
    <row r="84" spans="1:5">
      <c r="A84" s="238" t="s">
        <v>30</v>
      </c>
      <c r="B84" s="239"/>
      <c r="C84" s="239"/>
      <c r="D84" s="239"/>
      <c r="E84" s="240"/>
    </row>
    <row r="85" spans="1:5" ht="63.75">
      <c r="A85" s="105" t="s">
        <v>128</v>
      </c>
      <c r="B85" s="122" t="s">
        <v>129</v>
      </c>
      <c r="C85" s="123" t="s">
        <v>130</v>
      </c>
      <c r="D85" s="124" t="s">
        <v>131</v>
      </c>
      <c r="E85" s="125" t="s">
        <v>132</v>
      </c>
    </row>
    <row r="86" spans="1:5">
      <c r="A86" s="238" t="s">
        <v>11</v>
      </c>
      <c r="B86" s="239"/>
      <c r="C86" s="239"/>
      <c r="D86" s="239"/>
      <c r="E86" s="240"/>
    </row>
    <row r="87" spans="1:5" ht="25.5">
      <c r="A87" s="105" t="s">
        <v>133</v>
      </c>
      <c r="B87" s="122" t="s">
        <v>134</v>
      </c>
      <c r="C87" s="123" t="s">
        <v>146</v>
      </c>
      <c r="D87" s="124" t="s">
        <v>147</v>
      </c>
      <c r="E87" s="125" t="s">
        <v>148</v>
      </c>
    </row>
    <row r="88" spans="1:5">
      <c r="A88" s="238" t="s">
        <v>12</v>
      </c>
      <c r="B88" s="239"/>
      <c r="C88" s="239"/>
      <c r="D88" s="239"/>
      <c r="E88" s="240"/>
    </row>
    <row r="89" spans="1:5" ht="63.75">
      <c r="A89" s="105" t="s">
        <v>135</v>
      </c>
      <c r="B89" s="116" t="s">
        <v>136</v>
      </c>
      <c r="C89" s="126" t="s">
        <v>139</v>
      </c>
      <c r="D89" s="127" t="s">
        <v>138</v>
      </c>
      <c r="E89" s="128" t="s">
        <v>137</v>
      </c>
    </row>
    <row r="90" spans="1:5">
      <c r="A90" s="105" t="s">
        <v>140</v>
      </c>
      <c r="B90" s="102">
        <v>100</v>
      </c>
      <c r="C90" s="102">
        <v>100</v>
      </c>
      <c r="D90" s="102">
        <v>100</v>
      </c>
      <c r="E90" s="102">
        <v>100</v>
      </c>
    </row>
    <row r="91" spans="1:5" ht="25.5">
      <c r="A91" s="105" t="s">
        <v>141</v>
      </c>
      <c r="B91" s="116" t="s">
        <v>142</v>
      </c>
      <c r="C91" s="113" t="s">
        <v>149</v>
      </c>
      <c r="D91" s="114" t="s">
        <v>151</v>
      </c>
      <c r="E91" s="115" t="s">
        <v>154</v>
      </c>
    </row>
    <row r="92" spans="1:5">
      <c r="A92" s="105" t="s">
        <v>13</v>
      </c>
      <c r="B92" s="122" t="s">
        <v>15</v>
      </c>
      <c r="C92" s="123" t="s">
        <v>150</v>
      </c>
      <c r="D92" s="124" t="s">
        <v>153</v>
      </c>
      <c r="E92" s="125" t="s">
        <v>152</v>
      </c>
    </row>
    <row r="93" spans="1:5">
      <c r="A93" s="232" t="s">
        <v>16</v>
      </c>
      <c r="B93" s="233"/>
      <c r="C93" s="233"/>
      <c r="D93" s="233"/>
      <c r="E93" s="234"/>
    </row>
    <row r="94" spans="1:5">
      <c r="A94" s="238" t="s">
        <v>160</v>
      </c>
      <c r="B94" s="239"/>
      <c r="C94" s="239"/>
      <c r="D94" s="239"/>
      <c r="E94" s="240"/>
    </row>
    <row r="95" spans="1:5" ht="25.5">
      <c r="A95" s="105" t="s">
        <v>156</v>
      </c>
      <c r="B95" s="116" t="s">
        <v>155</v>
      </c>
      <c r="C95" s="126" t="s">
        <v>162</v>
      </c>
      <c r="D95" s="116" t="s">
        <v>162</v>
      </c>
      <c r="E95" s="128" t="s">
        <v>161</v>
      </c>
    </row>
    <row r="96" spans="1:5">
      <c r="A96" s="238" t="s">
        <v>18</v>
      </c>
      <c r="B96" s="239"/>
      <c r="C96" s="239"/>
      <c r="D96" s="239"/>
      <c r="E96" s="240"/>
    </row>
    <row r="97" spans="1:5" ht="25.5">
      <c r="A97" s="105" t="s">
        <v>156</v>
      </c>
      <c r="B97" s="116" t="s">
        <v>155</v>
      </c>
      <c r="C97" s="126" t="s">
        <v>164</v>
      </c>
      <c r="D97" s="127" t="s">
        <v>163</v>
      </c>
      <c r="E97" s="128" t="s">
        <v>33</v>
      </c>
    </row>
    <row r="98" spans="1:5">
      <c r="A98" s="105" t="s">
        <v>17</v>
      </c>
      <c r="B98" s="102">
        <v>100</v>
      </c>
      <c r="C98" s="102">
        <v>100</v>
      </c>
      <c r="D98" s="102">
        <v>100</v>
      </c>
      <c r="E98" s="121">
        <v>300</v>
      </c>
    </row>
    <row r="99" spans="1:5">
      <c r="A99" s="212" t="s">
        <v>19</v>
      </c>
      <c r="B99" s="213"/>
      <c r="C99" s="213"/>
      <c r="D99" s="213"/>
      <c r="E99" s="214"/>
    </row>
    <row r="100" spans="1:5" ht="25.5">
      <c r="A100" s="105" t="s">
        <v>157</v>
      </c>
      <c r="B100" s="102">
        <v>200</v>
      </c>
      <c r="C100" s="102">
        <v>200</v>
      </c>
      <c r="D100" s="120">
        <v>300</v>
      </c>
      <c r="E100" s="121">
        <v>400</v>
      </c>
    </row>
    <row r="101" spans="1:5">
      <c r="A101" s="212" t="s">
        <v>20</v>
      </c>
      <c r="B101" s="213"/>
      <c r="C101" s="213"/>
      <c r="D101" s="213"/>
      <c r="E101" s="214"/>
    </row>
    <row r="102" spans="1:5" ht="25.5">
      <c r="A102" s="105" t="s">
        <v>158</v>
      </c>
      <c r="B102" s="102" t="s">
        <v>159</v>
      </c>
      <c r="C102" s="102">
        <v>100</v>
      </c>
      <c r="D102" s="102">
        <v>100</v>
      </c>
      <c r="E102" s="171">
        <v>100</v>
      </c>
    </row>
    <row r="103" spans="1:5">
      <c r="A103" s="212" t="s">
        <v>22</v>
      </c>
      <c r="B103" s="213"/>
      <c r="C103" s="213"/>
      <c r="D103" s="213"/>
      <c r="E103" s="214"/>
    </row>
    <row r="104" spans="1:5">
      <c r="A104" s="105" t="s">
        <v>23</v>
      </c>
      <c r="B104" s="116" t="s">
        <v>24</v>
      </c>
      <c r="C104" s="126" t="s">
        <v>29</v>
      </c>
      <c r="D104" s="127" t="s">
        <v>32</v>
      </c>
      <c r="E104" s="128" t="s">
        <v>34</v>
      </c>
    </row>
    <row r="105" spans="1:5" ht="25.5">
      <c r="A105" s="105" t="s">
        <v>37</v>
      </c>
      <c r="B105" s="116" t="s">
        <v>24</v>
      </c>
      <c r="C105" s="116" t="s">
        <v>24</v>
      </c>
      <c r="D105" s="116" t="s">
        <v>24</v>
      </c>
      <c r="E105" s="116" t="s">
        <v>24</v>
      </c>
    </row>
    <row r="106" spans="1:5" ht="38.25">
      <c r="A106" s="105" t="s">
        <v>40</v>
      </c>
      <c r="B106" s="129" t="s">
        <v>46</v>
      </c>
      <c r="C106" s="129" t="s">
        <v>44</v>
      </c>
      <c r="D106" s="127" t="s">
        <v>43</v>
      </c>
      <c r="E106" s="128" t="s">
        <v>41</v>
      </c>
    </row>
    <row r="107" spans="1:5" ht="25.5">
      <c r="A107" s="105" t="s">
        <v>25</v>
      </c>
      <c r="B107" s="116" t="s">
        <v>47</v>
      </c>
      <c r="C107" s="126" t="s">
        <v>45</v>
      </c>
      <c r="D107" s="127" t="s">
        <v>42</v>
      </c>
      <c r="E107" s="116" t="s">
        <v>42</v>
      </c>
    </row>
    <row r="108" spans="1:5">
      <c r="A108" s="105" t="s">
        <v>27</v>
      </c>
      <c r="B108" s="102">
        <v>100</v>
      </c>
      <c r="C108" s="102">
        <v>100</v>
      </c>
      <c r="D108" s="102">
        <v>100</v>
      </c>
      <c r="E108" s="102">
        <v>100</v>
      </c>
    </row>
    <row r="109" spans="1:5" ht="25.5">
      <c r="A109" s="105" t="s">
        <v>38</v>
      </c>
      <c r="B109" s="116" t="s">
        <v>39</v>
      </c>
      <c r="C109" s="116" t="s">
        <v>39</v>
      </c>
      <c r="D109" s="116" t="s">
        <v>39</v>
      </c>
      <c r="E109" s="116" t="s">
        <v>39</v>
      </c>
    </row>
    <row r="110" spans="1:5">
      <c r="A110" s="105" t="s">
        <v>26</v>
      </c>
      <c r="B110" s="116" t="s">
        <v>21</v>
      </c>
      <c r="C110" s="126" t="s">
        <v>29</v>
      </c>
      <c r="D110" s="116" t="s">
        <v>29</v>
      </c>
      <c r="E110" s="116" t="s">
        <v>29</v>
      </c>
    </row>
    <row r="111" spans="1:5">
      <c r="A111" s="105" t="s">
        <v>28</v>
      </c>
      <c r="B111" s="102" t="s">
        <v>21</v>
      </c>
      <c r="C111" s="102" t="s">
        <v>21</v>
      </c>
      <c r="D111" s="120" t="s">
        <v>31</v>
      </c>
      <c r="E111" s="121" t="s">
        <v>35</v>
      </c>
    </row>
    <row r="113" spans="1:1">
      <c r="A113" s="172" t="s">
        <v>119</v>
      </c>
    </row>
    <row r="114" spans="1:1">
      <c r="A114" s="172" t="s">
        <v>120</v>
      </c>
    </row>
    <row r="115" spans="1:1">
      <c r="A115" s="172" t="s">
        <v>121</v>
      </c>
    </row>
    <row r="116" spans="1:1">
      <c r="A116" s="172" t="s">
        <v>122</v>
      </c>
    </row>
  </sheetData>
  <sheetProtection algorithmName="SHA-512" hashValue="7aE4zV3luVLWzPeI3f3pi4tVPbzTggQRRBWMbwhMOjCguHDkrbHbCByWwE8YSACfncdaWPlVUx7RM4kyapECIQ==" saltValue="fG9Pq2Frjb/8rDbW0WU0IQ==" spinCount="100000" sheet="1" objects="1" scenarios="1"/>
  <mergeCells count="33">
    <mergeCell ref="A1:B1"/>
    <mergeCell ref="B36:E42"/>
    <mergeCell ref="A4:D4"/>
    <mergeCell ref="A7:A8"/>
    <mergeCell ref="C22:E25"/>
    <mergeCell ref="C20:E21"/>
    <mergeCell ref="A10:A11"/>
    <mergeCell ref="A13:A14"/>
    <mergeCell ref="A2:B2"/>
    <mergeCell ref="D1:E2"/>
    <mergeCell ref="A103:E103"/>
    <mergeCell ref="A80:E80"/>
    <mergeCell ref="A82:E82"/>
    <mergeCell ref="A84:E84"/>
    <mergeCell ref="A86:E86"/>
    <mergeCell ref="A88:E88"/>
    <mergeCell ref="A93:E93"/>
    <mergeCell ref="A94:E94"/>
    <mergeCell ref="A96:E96"/>
    <mergeCell ref="A99:E99"/>
    <mergeCell ref="A59:E59"/>
    <mergeCell ref="A65:E65"/>
    <mergeCell ref="A27:B27"/>
    <mergeCell ref="A32:E32"/>
    <mergeCell ref="A101:E101"/>
    <mergeCell ref="B67:E67"/>
    <mergeCell ref="B68:E68"/>
    <mergeCell ref="A69:E69"/>
    <mergeCell ref="A71:E71"/>
    <mergeCell ref="A78:E78"/>
    <mergeCell ref="B79:E79"/>
    <mergeCell ref="A44:E44"/>
    <mergeCell ref="A52:E52"/>
  </mergeCells>
  <hyperlinks>
    <hyperlink ref="A10" location="Feuil1!A45" display="Détail des prestations ici" xr:uid="{43128D0A-D842-4AC1-A3D8-D8AF72A962B5}"/>
    <hyperlink ref="A13" location="Feuil1!A45" display="Détail des prestations ici" xr:uid="{84DD24A6-AAC9-44A5-8755-45DB9D547507}"/>
    <hyperlink ref="A10:A11" location="Feuil1!A50" display="Voir  le détail des prestations ici" xr:uid="{F0CD4675-AAE2-4C89-B65A-A3ACF3637F4F}"/>
    <hyperlink ref="A13:A14" location="Feuil1!A24" display="Voir  le détail des calculs ici" xr:uid="{E4EB4BE7-12D4-438A-A920-B8AE757C353B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Comparaison Options PSC</vt:lpstr>
      <vt:lpstr>Simulateur PSC Snec-CFTC</vt:lpstr>
    </vt:vector>
  </TitlesOfParts>
  <Company>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CAYSSIALS</dc:creator>
  <cp:lastModifiedBy>Eric Mennier</cp:lastModifiedBy>
  <dcterms:created xsi:type="dcterms:W3CDTF">2024-07-10T08:26:17Z</dcterms:created>
  <dcterms:modified xsi:type="dcterms:W3CDTF">2024-09-19T19:13:41Z</dcterms:modified>
</cp:coreProperties>
</file>